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75" activeTab="1"/>
  </bookViews>
  <sheets>
    <sheet name="CREA Terreo - correto-Lista" sheetId="1" r:id="rId1"/>
    <sheet name="Planilha Simpl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Jo?o Marcos Barros de Vasconcelos</author>
  </authors>
  <commentList>
    <comment ref="I53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https://shoppingdosracks.com.br/loja/kit-de-ventilacao-para-rack-padrao-19/</t>
        </r>
      </text>
    </comment>
    <comment ref="I57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produto.mercadolivre.com.br/MLB-2994385885-cabo-extenso-pp-flexivel-2-vias-2x4mm-c-100mts-envio-24hrs-_JM?matt_tool=14372353&amp;matt_word=&amp;matt_source=google&amp;matt_campaign_id=14302215552&amp;matt_ad_group_id=134553706068&amp;matt_match_type=&amp;matt_network=g&amp;matt_device=c&amp;matt_creative=539425529215&amp;matt_keyword=&amp;matt_ad_position=&amp;matt_ad_type=pla&amp;matt_merchant_id=641168289&amp;matt_product_id=MLB2994385885&amp;matt_product_partition_id=1818149326930&amp;matt_target_id=aud-1966852281496:pla-1818149326930&amp;gclid=CjwKCAjwl6OiBhA2EiwAuUwWZRS4oPGyWrAI44q2-0Xvw7JfsPKDv9DKZm_2aTGvZIcYS-MPlJSHoBoCM-cQAvD_BwE </t>
        </r>
      </text>
    </comment>
    <comment ref="I29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https://www.magazineluiza.com.br/regua-de-ac-profissional-padrao-rack-12-tomadas-10a-serie-especial-led-azul-comercial-eletro/p/bhkk27b5e7/in/fdla/?&amp;seller_id=comercialeletromagazineeireli</t>
        </r>
      </text>
    </comment>
    <comment ref="I38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https://www.magazineluiza.com.br/mixer-mesa-de-som-8-canais-oneal-omx-8/p/bc757477jb/ea/meso/?&amp;seller_id=audiodriver</t>
        </r>
      </text>
    </comment>
    <comment ref="J38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https://www.casasbahia.com.br/mesa-de-som-staner-mx0804-efx-com-8-canais-1508879980/p/1508879980?utm_medium=Cpc&amp;utm_source=google_freelisting&amp;IdSku=1508879980&amp;idLojista=35156&amp;tipoLojista=3P</t>
        </r>
      </text>
    </comment>
    <comment ref="K38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https://www.carrefour.com.br/mesa-de-som-staner-mx0804-usb-analogico-8-canais-mixer-bluetooth-mp929219464/p</t>
        </r>
      </text>
    </comment>
    <comment ref="I5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https://www.americanas.com.br/produto/5570839705/caixa-passiva-vertical-ob-204v-pt-60w-rms-preta-oneal?opn=YSMESP&amp;offerId=62f09ddeadbc5f39b9efff0e&amp;srsltid=AfAwrE7rOIlfeZbZRB4gSnVcRYchEsdVyYjNy2mdmaj2dxeiH3twJDDHP6Y</t>
        </r>
      </text>
    </comment>
    <comment ref="J5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https://www.magazineluiza.com.br/caixa-acustica-oneal-ob204v-preta/p/fa7d4fff3j/am/libd/?&amp;seller_id=masterdigitalecommerce</t>
        </r>
      </text>
    </comment>
    <comment ref="K5" authorId="0">
      <text>
        <r>
          <rPr>
            <b/>
            <sz val="9"/>
            <rFont val="Segoe UI"/>
            <family val="2"/>
          </rPr>
          <t>João Marcos Barros de Vasconcelos:</t>
        </r>
        <r>
          <rPr>
            <sz val="9"/>
            <rFont val="Segoe UI"/>
            <family val="2"/>
          </rPr>
          <t xml:space="preserve">
https://www.krunner.com.br/caixa-4-oneal-ob115-pt-60w-par</t>
        </r>
      </text>
    </comment>
    <comment ref="I39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magazineluiza.com.br/microfone-sem-fio-vokal-vws-20-plus-mao-mao-karaoke-igrejas/p/ac53eck927/im/midi/?&amp;seller_id=liderpro2&amp;utm_source=google&amp;utm_medium=pla&amp;utm_campaign=&amp;partner_id=69997&amp;gclid=Cj0KCQjw3a2iBhCFARIsAD4jQB2a_McgnGS2hf6e_ipAi3eC7rLyCNKM48sOluN2yZNkWsnmoT6UtpQaAs85EALw_wcB&amp;gclsrc=aw.ds</t>
        </r>
      </text>
    </comment>
    <comment ref="J39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https://www.ibyte.com.br/microfone-duplo-sem-fio-goldentec/p?gclid=Cj0KCQjw3a2iBhCFARIsAD4jQB0_kIfHz6VUzayTK1jlyirkjRB6T-HmkFItNhnWHbmx3Qi3LYNFyM0aAhk0EALw_wcB</t>
        </r>
      </text>
    </comment>
    <comment ref="K39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https://www.americanas.com.br/produto/4315092982?opn=YSMESP&amp;epar=bp_pl_px_go_pmax_im_3p_pb_2&amp;WT.srch=1&amp;offerId=63e696e9401db3b86b889a33&amp;gclsrc=aw.ds&amp;gclid=Cj0KCQjw3a2iBhCFARIsAD4jQB2W99OaRdiw4DIMwyTj3kOUVv7vVDrPL8KtBlIdvK3iQItLGursx6UaAotREALw_wcB</t>
        </r>
      </text>
    </comment>
    <comment ref="J29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magazineluiza.com.br/regua-de-tomada-padrao-rack-periferico-com-12-tomadas-10a-serie-especial-led-verde-comercial-eletro/p/agbj89h16b/in/fdla/?&amp;seller_id=comercialeletromagazineeireli&amp;utm_source=google&amp;utm_medium=pla&amp;utm_campaign=&amp;partner_id=67172&amp;gclid=Cj0KCQjw6cKiBhD5ARIsAKXUdyYp1ybrRjcqu9V-ZZhm4qAlMXX3qbL6DQP0EOYOeMCc8pLJfO2GalcaAiQVEALw_wcB&amp;gclsrc=aw.ds</t>
        </r>
      </text>
    </comment>
    <comment ref="K29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produto.mercadolivre.com.br/MLB-2132489086-regua-ac-profissional-padro-rack-12-tomadas-10a-led-verde-_JM?matt_tool=14372353&amp;matt_word=&amp;matt_source=google&amp;matt_campaign_id=14302215552&amp;matt_ad_group_id=134553706068&amp;matt_match_type=&amp;matt_network=g&amp;matt_device=c&amp;matt_creative=539425529215&amp;matt_keyword=&amp;matt_ad_position=&amp;matt_ad_type=pla&amp;matt_merchant_id=562020918&amp;matt_product_id=MLB2132489086&amp;matt_product_partition_id=1823431244594&amp;matt_target_id=pla-1823431244594&amp;gclid=Cj0KCQjw6cKiBhD5ARIsAKXUdyb-k6Q8mODg13Rw3tYPPAyCtcL2Zytc2JQhhC7cv8t53beMjp_-9SoaAn5uEALw_wcB</t>
        </r>
      </text>
    </comment>
    <comment ref="J53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https://produto.mercadolivre.com.br/MLB-938580717-kit-de-ventilaco-para-rack-4-ventiladores-padro-univ-19-_JM?matt_tool=18956390&amp;utm_source=google_shopping&amp;utm_medium=organic</t>
        </r>
      </text>
    </comment>
    <comment ref="K53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https://produto.mercadolivre.com.br/MLB-2729883627-sistema-kit-ventilaco-2-ventiladores-kvr2-rack-19-intelbras-_JM?matt_tool=18956390&amp;utm_source=google_shopping&amp;utm_medium=organic</t>
        </r>
      </text>
    </comment>
    <comment ref="J57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produto.mercadolivre.com.br/MLB-2656478009-fio-cabo-pp-2x4mm-com-30-metros-mc-_JM?matt_tool=45029758&amp;matt_word=&amp;matt_source=google&amp;matt_campaign_id=14302215522&amp;matt_ad_group_id=134553699828&amp;matt_match_type=&amp;matt_network=g&amp;matt_device=c&amp;matt_creative=539425477825&amp;matt_keyword=&amp;matt_ad_position=&amp;matt_ad_type=pla&amp;matt_merchant_id=120880239&amp;matt_product_id=MLB2656478009&amp;matt_product_partition_id=1802672036577&amp;matt_target_id=aud-1966852281496%3Apla-1802672036577&amp;gclid=Cj0KCQjw6cKiBhD5ARIsAKXUdyZQ0rO-qiVkCMOF6-g07YPu4zToYc8SKu9nY2ZDN0lX5RP42z_26EwaAr90EALw_wcB&amp;quantity=4</t>
        </r>
      </text>
    </comment>
    <comment ref="K57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produto.mercadolivre.com.br/MLB-2657019135-40-metros-fio-cabo-pp-2x4mm-flexivel-extenso-2-vias-mc-_JM?matt_tool=45029758&amp;matt_word=&amp;matt_source=google&amp;matt_campaign_id=14302215522&amp;matt_ad_group_id=134553699828&amp;matt_match_type=&amp;matt_network=g&amp;matt_device=c&amp;matt_creative=539425477825&amp;matt_keyword=&amp;matt_ad_position=&amp;matt_ad_type=pla&amp;matt_merchant_id=136037484&amp;matt_product_id=MLB2657019135&amp;matt_product_partition_id=1802672036577&amp;matt_target_id=aud-1966852281496%3Apla-1802672036577&amp;gclid=Cj0KCQjw6cKiBhD5ARIsAKXUdybC49uhQza5cXsYKiGymTEEinTmIt_NXRMtHHm9G01a0FDUJT2jnVQaAqRdEALw_wcB&amp;quantity=3</t>
        </r>
      </text>
    </comment>
    <comment ref="I45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casasbahia.com.br/tablet-samsung-galaxy-tab-a8-x200-com-tela-10-5-64gb-wifi-camera-traseira-8mp-android-11-e-processador-octa-core-grafite-55041625/p/55041625?utm_medium=Cpc&amp;utm_source=GP_PLA&amp;IdSku=55041625&amp;idLojista=10037&amp;tipoLojista=1P&amp;&amp;utm_campaign=gg_pmax_tudo_nca&amp;gclid=Cj0KCQjw6cKiBhD5ARIsAKXUdyZQU6-gHKlWQyrDnMjMrah207FdE2EzHgB7eqTfJraLH8NI8GDRLEYaAiRLEALw_wcB&amp;gclsrc=aw.ds</t>
        </r>
      </text>
    </comment>
    <comment ref="J45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https://www.ibyte.com.br/tablet-samsung-galaxy-a7-lite-t220-32gb-wi-fi-tela-8-7-android-11-octa-core-2-3ghz-1-8ghz-camera-traseira-8mp-grafite/p?gclid=Cj0KCQjw6cKiBhD5ARIsAKXUdyY-0Vpefa82ptdu2ctVLZy0osCCxLsMyK_aCKcIwCPTXfS_0-4nj2YaAj2eEALw_wcB</t>
        </r>
      </text>
    </comment>
    <comment ref="K45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magazineluiza.com.br/tablet-philco-10-ptb10rsg-3g-android-9-0/p/kaca9346gg/tb/phil/?&amp;seller_id=britania&amp;utm_source=google&amp;utm_medium=pla&amp;utm_campaign=&amp;partner_id=71252&amp;gclid=Cj0KCQjw6cKiBhD5ARIsAKXUdyaPiKbLq0j14ADSCVLkZyDRnT8cR3_fErrYdokspbM5xu8GI0QIrK0aAim1EALw_wcB&amp;gclsrc=aw.ds</t>
        </r>
      </text>
    </comment>
    <comment ref="I25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https://www.copafer.com.br/curva-90-grau-eletroduto-condulete-1-top-36005661-tigre-p1095970?tsid=69&amp;srsltid=AR57-fBlYSoUaS8WCyplHVXaRPXjnaswxc_1m41Qdj9MO-x8rUXuspQf3Cg&amp;region_id=000001</t>
        </r>
      </text>
    </comment>
    <comment ref="J25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https://eletricaserpal.com.br/produto/23140-curva-90-eletroduto-condulete-top-cinza-1</t>
        </r>
      </text>
    </comment>
    <comment ref="K25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https://www.eletru.com.br/curva-90-eletroduto-condulete-top-1</t>
        </r>
      </text>
    </comment>
    <comment ref="J33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https://www.centroeletrico.com/produto/eletroduto-em-pvc-condulete-top-1-com-3-metros-cinza-76003?utm_source=&amp;utm_medium=&amp;utm_campaign=</t>
        </r>
      </text>
    </comment>
    <comment ref="K33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https://www.dimensional.com.br/checkout/#/cart</t>
        </r>
      </text>
    </comment>
    <comment ref="I33" authorId="0">
      <text>
        <r>
          <rPr>
            <b/>
            <sz val="9"/>
            <rFont val="Segoe UI"/>
            <family val="0"/>
          </rPr>
          <t>João Marcos Barros de Vasconcelos:</t>
        </r>
        <r>
          <rPr>
            <sz val="9"/>
            <rFont val="Segoe UI"/>
            <family val="0"/>
          </rPr>
          <t xml:space="preserve">
https://www.eletricaarea.com.br/infraestrutura/eletroduto-pvc/eletroduto-condulete-top-1-3-metros?parceiro=1263</t>
        </r>
      </text>
    </comment>
  </commentList>
</comments>
</file>

<file path=xl/sharedStrings.xml><?xml version="1.0" encoding="utf-8"?>
<sst xmlns="http://schemas.openxmlformats.org/spreadsheetml/2006/main" count="269" uniqueCount="85">
  <si>
    <t>Descrição</t>
  </si>
  <si>
    <t>Dimensão</t>
  </si>
  <si>
    <t>Código</t>
  </si>
  <si>
    <t>pc</t>
  </si>
  <si>
    <t>1"</t>
  </si>
  <si>
    <t>Caixa de passagem metálica de sobrepor com tampa parafusada 15x15x10cm</t>
  </si>
  <si>
    <t>Dual Radio</t>
  </si>
  <si>
    <t>Mesa de som com 8 canais</t>
  </si>
  <si>
    <t>Microfone sem fio</t>
  </si>
  <si>
    <t>Tablet</t>
  </si>
  <si>
    <t>Unidade de Ventilação</t>
  </si>
  <si>
    <t>m</t>
  </si>
  <si>
    <t>Arruela lisa de Ø3/8"</t>
  </si>
  <si>
    <t>Fixador Tipo econômico eletroduto 1"</t>
  </si>
  <si>
    <t>Porca ø3/8"</t>
  </si>
  <si>
    <t xml:space="preserve">Tirante com rosca total ø3/8"x1000mm </t>
  </si>
  <si>
    <t>Caixa de som 60W</t>
  </si>
  <si>
    <t>Curva roscável macho condulete tipo top</t>
  </si>
  <si>
    <t>Eletroduto de pvc rígido condulete tipo top</t>
  </si>
  <si>
    <t>Rack Fechado 16U</t>
  </si>
  <si>
    <t>PU</t>
  </si>
  <si>
    <t>PG</t>
  </si>
  <si>
    <t>Num</t>
  </si>
  <si>
    <t>Und</t>
  </si>
  <si>
    <t>Quant</t>
  </si>
  <si>
    <t>Caixa de sobrepor de 4x4"</t>
  </si>
  <si>
    <t>2X4 mm²</t>
  </si>
  <si>
    <t>Cabo para sonorização</t>
  </si>
  <si>
    <t>Eletricista</t>
  </si>
  <si>
    <t>hh</t>
  </si>
  <si>
    <t>TCPO</t>
  </si>
  <si>
    <t>Pesquisa</t>
  </si>
  <si>
    <t>Composição</t>
  </si>
  <si>
    <t>Ajudante de Eletricista</t>
  </si>
  <si>
    <t>1.1</t>
  </si>
  <si>
    <t>1.2</t>
  </si>
  <si>
    <t>1.3</t>
  </si>
  <si>
    <t>composição</t>
  </si>
  <si>
    <t>12.2</t>
  </si>
  <si>
    <t>12.1</t>
  </si>
  <si>
    <t>12.3</t>
  </si>
  <si>
    <t>11975/ORSE 
FEVEREIRO 2023- 1</t>
  </si>
  <si>
    <t>00721/ORSE
FEVEREIRO 2023- 1</t>
  </si>
  <si>
    <t>08460/ORSE
FEVEREIRO/2023-1</t>
  </si>
  <si>
    <t>8.1</t>
  </si>
  <si>
    <t>8.2</t>
  </si>
  <si>
    <t>8.3</t>
  </si>
  <si>
    <t>vb</t>
  </si>
  <si>
    <t>TOTAL</t>
  </si>
  <si>
    <t>TOTAL COM BDI (26,44%)</t>
  </si>
  <si>
    <t>Abraçadeira Tipo D 1</t>
  </si>
  <si>
    <t>12854/ORSE FEVEREIRO/2023- 1</t>
  </si>
  <si>
    <t>11072/ORSE
FEVEREIRO/2023- 1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</si>
  <si>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</si>
  <si>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</si>
  <si>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</si>
  <si>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</si>
  <si>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</si>
  <si>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</si>
  <si>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</si>
  <si>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</si>
  <si>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</si>
  <si>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1873 SINAPI 03/2023</t>
  </si>
  <si>
    <t>09493/ORSE
FEVEREIRO/2023-1</t>
  </si>
  <si>
    <t>Cotação</t>
  </si>
  <si>
    <t>6.1</t>
  </si>
  <si>
    <t>6.2</t>
  </si>
  <si>
    <t>6.3</t>
  </si>
  <si>
    <t>7.1</t>
  </si>
  <si>
    <t>7.2</t>
  </si>
  <si>
    <t>7.3</t>
  </si>
  <si>
    <t>11.1</t>
  </si>
  <si>
    <t>11.2</t>
  </si>
  <si>
    <t>11.3</t>
  </si>
  <si>
    <t>02422/ORSE 
FEVEREIRO 2023- 1</t>
  </si>
  <si>
    <t>15.1</t>
  </si>
  <si>
    <t>15.2</t>
  </si>
  <si>
    <t>15.3</t>
  </si>
  <si>
    <t>16.1</t>
  </si>
  <si>
    <t>16.2</t>
  </si>
  <si>
    <t>16.3</t>
  </si>
  <si>
    <t>17.1</t>
  </si>
  <si>
    <t>17.2</t>
  </si>
  <si>
    <t>17.3</t>
  </si>
  <si>
    <t>Engenheiro Eletricista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</si>
</sst>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4" fontId="0" fillId="0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3" fillId="0" borderId="10" xfId="44" applyFont="1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G39" sqref="G39"/>
    </sheetView>
  </sheetViews>
  <sheetFormatPr defaultColWidth="9.140625" defaultRowHeight="15" outlineLevelRow="1"/>
  <cols>
    <col min="1" max="1" width="4.421875" style="0" customWidth="1"/>
    <col min="2" max="2" width="70.00390625" style="0" bestFit="1" customWidth="1"/>
    <col min="3" max="3" width="5.00390625" style="0" customWidth="1"/>
    <col min="4" max="4" width="6.28125" style="0" customWidth="1"/>
    <col min="5" max="5" width="9.28125" style="0" bestFit="1" customWidth="1"/>
    <col min="6" max="6" width="17.00390625" style="0" customWidth="1"/>
    <col min="7" max="8" width="12.140625" style="0" bestFit="1" customWidth="1"/>
    <col min="10" max="11" width="12.140625" style="0" bestFit="1" customWidth="1"/>
    <col min="12" max="12" width="9.57421875" style="0" bestFit="1" customWidth="1"/>
  </cols>
  <sheetData>
    <row r="1" spans="1:8" ht="15">
      <c r="A1" s="2" t="s">
        <v>22</v>
      </c>
      <c r="B1" s="2" t="s">
        <v>0</v>
      </c>
      <c r="C1" s="2" t="s">
        <v>23</v>
      </c>
      <c r="D1" s="2" t="s">
        <v>24</v>
      </c>
      <c r="E1" s="2" t="s">
        <v>1</v>
      </c>
      <c r="F1" s="2" t="s">
        <v>2</v>
      </c>
      <c r="G1" s="2" t="s">
        <v>20</v>
      </c>
      <c r="H1" s="2" t="s">
        <v>21</v>
      </c>
    </row>
    <row r="2" spans="1:8" ht="15">
      <c r="A2" s="1">
        <v>1</v>
      </c>
      <c r="B2" s="1" t="s">
        <v>16</v>
      </c>
      <c r="C2" s="1" t="s">
        <v>3</v>
      </c>
      <c r="D2" s="1">
        <v>4</v>
      </c>
      <c r="E2" s="1"/>
      <c r="F2" s="10" t="s">
        <v>32</v>
      </c>
      <c r="G2" s="3"/>
      <c r="H2" s="3">
        <f>SUM(H3:H5)</f>
        <v>1747.0800000000002</v>
      </c>
    </row>
    <row r="3" spans="1:11" ht="15" hidden="1" outlineLevel="1">
      <c r="A3" s="1" t="s">
        <v>34</v>
      </c>
      <c r="B3" s="1" t="s">
        <v>28</v>
      </c>
      <c r="C3" s="1" t="s">
        <v>29</v>
      </c>
      <c r="D3" s="1">
        <v>0.3</v>
      </c>
      <c r="E3" s="1"/>
      <c r="F3" s="10" t="s">
        <v>30</v>
      </c>
      <c r="G3" s="3">
        <v>19.2</v>
      </c>
      <c r="H3" s="3">
        <f>G3*D3*$D$2</f>
        <v>23.04</v>
      </c>
      <c r="J3" s="7"/>
      <c r="K3" s="7"/>
    </row>
    <row r="4" spans="1:11" ht="15" hidden="1" outlineLevel="1">
      <c r="A4" s="1" t="s">
        <v>35</v>
      </c>
      <c r="B4" s="1" t="s">
        <v>33</v>
      </c>
      <c r="C4" s="1" t="s">
        <v>29</v>
      </c>
      <c r="D4" s="1">
        <v>0.3</v>
      </c>
      <c r="E4" s="1"/>
      <c r="F4" s="10" t="s">
        <v>30</v>
      </c>
      <c r="G4" s="3">
        <v>14.3</v>
      </c>
      <c r="H4" s="3">
        <f>G4*D4*$D$2</f>
        <v>17.16</v>
      </c>
      <c r="J4" s="7"/>
      <c r="K4" s="7"/>
    </row>
    <row r="5" spans="1:11" ht="15" hidden="1" outlineLevel="1">
      <c r="A5" s="1" t="s">
        <v>36</v>
      </c>
      <c r="B5" s="1" t="s">
        <v>16</v>
      </c>
      <c r="C5" s="1" t="s">
        <v>3</v>
      </c>
      <c r="D5" s="1">
        <v>4</v>
      </c>
      <c r="E5" s="1"/>
      <c r="F5" s="10" t="s">
        <v>32</v>
      </c>
      <c r="G5" s="3">
        <f>ROUND(AVERAGE(I5:K5),2)</f>
        <v>426.72</v>
      </c>
      <c r="H5" s="3">
        <f>G5*D5</f>
        <v>1706.88</v>
      </c>
      <c r="I5">
        <v>304.14</v>
      </c>
      <c r="J5" s="6">
        <v>345.41</v>
      </c>
      <c r="K5" s="6">
        <v>630.62</v>
      </c>
    </row>
    <row r="6" spans="1:8" ht="15" collapsed="1">
      <c r="A6" s="1">
        <f>A2+1</f>
        <v>2</v>
      </c>
      <c r="B6" s="8" t="s">
        <v>50</v>
      </c>
      <c r="C6" s="1" t="s">
        <v>3</v>
      </c>
      <c r="D6" s="1">
        <v>8</v>
      </c>
      <c r="E6" s="1" t="s">
        <v>4</v>
      </c>
      <c r="F6" s="10" t="s">
        <v>32</v>
      </c>
      <c r="G6" s="3"/>
      <c r="H6" s="3">
        <f>SUM(H7:H9)</f>
        <v>36.76</v>
      </c>
    </row>
    <row r="7" spans="1:11" ht="15" hidden="1" outlineLevel="1">
      <c r="A7" s="1" t="s">
        <v>53</v>
      </c>
      <c r="B7" s="1" t="s">
        <v>28</v>
      </c>
      <c r="C7" s="1" t="s">
        <v>29</v>
      </c>
      <c r="D7" s="1">
        <v>0.1</v>
      </c>
      <c r="E7" s="1"/>
      <c r="F7" s="10" t="s">
        <v>30</v>
      </c>
      <c r="G7" s="3">
        <v>19.2</v>
      </c>
      <c r="H7" s="3">
        <f>G7*D7*$D$2</f>
        <v>7.68</v>
      </c>
      <c r="J7" s="7"/>
      <c r="K7" s="7"/>
    </row>
    <row r="8" spans="1:11" ht="15" hidden="1" outlineLevel="1">
      <c r="A8" s="1" t="s">
        <v>54</v>
      </c>
      <c r="B8" s="1" t="s">
        <v>33</v>
      </c>
      <c r="C8" s="1" t="s">
        <v>29</v>
      </c>
      <c r="D8" s="1">
        <v>0.1</v>
      </c>
      <c r="E8" s="1"/>
      <c r="F8" s="10" t="s">
        <v>30</v>
      </c>
      <c r="G8" s="3">
        <v>14.3</v>
      </c>
      <c r="H8" s="3">
        <f>G8*D8*$D$2</f>
        <v>5.720000000000001</v>
      </c>
      <c r="J8" s="7"/>
      <c r="K8" s="7"/>
    </row>
    <row r="9" spans="1:11" ht="45" hidden="1" outlineLevel="1">
      <c r="A9" s="1" t="s">
        <v>55</v>
      </c>
      <c r="B9" s="8" t="s">
        <v>50</v>
      </c>
      <c r="C9" s="1" t="s">
        <v>3</v>
      </c>
      <c r="D9" s="1">
        <v>8</v>
      </c>
      <c r="E9" s="1"/>
      <c r="F9" s="10" t="s">
        <v>51</v>
      </c>
      <c r="G9" s="3">
        <v>2.92</v>
      </c>
      <c r="H9" s="3">
        <f>G9*D9</f>
        <v>23.36</v>
      </c>
      <c r="J9" s="6"/>
      <c r="K9" s="6"/>
    </row>
    <row r="10" spans="1:8" ht="15" collapsed="1">
      <c r="A10" s="1">
        <f>A6+1</f>
        <v>3</v>
      </c>
      <c r="B10" s="1" t="s">
        <v>12</v>
      </c>
      <c r="C10" s="1" t="s">
        <v>3</v>
      </c>
      <c r="D10" s="1">
        <v>13</v>
      </c>
      <c r="E10" s="1"/>
      <c r="F10" s="10" t="s">
        <v>32</v>
      </c>
      <c r="G10" s="3"/>
      <c r="H10" s="3">
        <f>SUM(H11:H13)</f>
        <v>39.300000000000004</v>
      </c>
    </row>
    <row r="11" spans="1:11" ht="15" hidden="1" outlineLevel="1">
      <c r="A11" s="1" t="s">
        <v>56</v>
      </c>
      <c r="B11" s="1" t="s">
        <v>28</v>
      </c>
      <c r="C11" s="1" t="s">
        <v>29</v>
      </c>
      <c r="D11" s="1">
        <v>0.01</v>
      </c>
      <c r="E11" s="1"/>
      <c r="F11" s="10" t="s">
        <v>30</v>
      </c>
      <c r="G11" s="3">
        <v>19.2</v>
      </c>
      <c r="H11" s="3">
        <f>G11*D11*$D$2</f>
        <v>0.768</v>
      </c>
      <c r="J11" s="7"/>
      <c r="K11" s="7"/>
    </row>
    <row r="12" spans="1:11" ht="15" hidden="1" outlineLevel="1">
      <c r="A12" s="1" t="s">
        <v>57</v>
      </c>
      <c r="B12" s="1" t="s">
        <v>33</v>
      </c>
      <c r="C12" s="1" t="s">
        <v>29</v>
      </c>
      <c r="D12" s="1">
        <v>0.01</v>
      </c>
      <c r="E12" s="1"/>
      <c r="F12" s="10" t="s">
        <v>30</v>
      </c>
      <c r="G12" s="3">
        <v>14.3</v>
      </c>
      <c r="H12" s="3">
        <f>G12*D12*$D$2</f>
        <v>0.5720000000000001</v>
      </c>
      <c r="J12" s="7"/>
      <c r="K12" s="7"/>
    </row>
    <row r="13" spans="1:11" ht="45" hidden="1" outlineLevel="1">
      <c r="A13" s="1" t="s">
        <v>58</v>
      </c>
      <c r="B13" s="1" t="s">
        <v>12</v>
      </c>
      <c r="C13" s="1" t="s">
        <v>3</v>
      </c>
      <c r="D13" s="1">
        <v>13</v>
      </c>
      <c r="E13" s="1"/>
      <c r="F13" s="10" t="s">
        <v>52</v>
      </c>
      <c r="G13" s="3">
        <v>2.92</v>
      </c>
      <c r="H13" s="3">
        <f>G13*D13</f>
        <v>37.96</v>
      </c>
      <c r="J13" s="6"/>
      <c r="K13" s="6"/>
    </row>
    <row r="14" spans="1:8" ht="15" collapsed="1">
      <c r="A14" s="1">
        <f>A10+1</f>
        <v>4</v>
      </c>
      <c r="B14" s="1" t="s">
        <v>25</v>
      </c>
      <c r="C14" s="1" t="s">
        <v>3</v>
      </c>
      <c r="D14" s="1">
        <v>1</v>
      </c>
      <c r="E14" s="1"/>
      <c r="F14" s="10" t="s">
        <v>32</v>
      </c>
      <c r="G14" s="5"/>
      <c r="H14" s="3">
        <f>SUM(H15:H17)</f>
        <v>52.25</v>
      </c>
    </row>
    <row r="15" spans="1:11" ht="15" hidden="1" outlineLevel="1">
      <c r="A15" s="1" t="s">
        <v>59</v>
      </c>
      <c r="B15" s="1" t="s">
        <v>28</v>
      </c>
      <c r="C15" s="1" t="s">
        <v>29</v>
      </c>
      <c r="D15" s="1">
        <v>0.35</v>
      </c>
      <c r="E15" s="1"/>
      <c r="F15" s="10" t="s">
        <v>30</v>
      </c>
      <c r="G15" s="3">
        <v>19.2</v>
      </c>
      <c r="H15" s="3">
        <f>G15*D15*$D$2</f>
        <v>26.88</v>
      </c>
      <c r="J15" s="7"/>
      <c r="K15" s="7"/>
    </row>
    <row r="16" spans="1:11" ht="15" hidden="1" outlineLevel="1">
      <c r="A16" s="1" t="s">
        <v>60</v>
      </c>
      <c r="B16" s="1" t="s">
        <v>33</v>
      </c>
      <c r="C16" s="1" t="s">
        <v>29</v>
      </c>
      <c r="D16" s="1">
        <v>0.35</v>
      </c>
      <c r="E16" s="1"/>
      <c r="F16" s="10" t="s">
        <v>30</v>
      </c>
      <c r="G16" s="3">
        <v>14.3</v>
      </c>
      <c r="H16" s="3">
        <f>G16*D16*$D$2</f>
        <v>20.02</v>
      </c>
      <c r="J16" s="7"/>
      <c r="K16" s="7"/>
    </row>
    <row r="17" spans="1:11" ht="30" hidden="1" outlineLevel="1">
      <c r="A17" s="1" t="s">
        <v>61</v>
      </c>
      <c r="B17" s="1" t="s">
        <v>25</v>
      </c>
      <c r="C17" s="1" t="s">
        <v>3</v>
      </c>
      <c r="D17" s="1">
        <v>1</v>
      </c>
      <c r="E17" s="1"/>
      <c r="F17" s="10" t="s">
        <v>62</v>
      </c>
      <c r="G17" s="3">
        <v>5.35</v>
      </c>
      <c r="H17" s="3">
        <f>G17*D17</f>
        <v>5.35</v>
      </c>
      <c r="J17" s="6"/>
      <c r="K17" s="6"/>
    </row>
    <row r="18" spans="1:8" ht="15" collapsed="1">
      <c r="A18" s="1">
        <f>A14+1</f>
        <v>5</v>
      </c>
      <c r="B18" s="1" t="s">
        <v>5</v>
      </c>
      <c r="C18" s="1" t="s">
        <v>3</v>
      </c>
      <c r="D18" s="1">
        <v>4</v>
      </c>
      <c r="E18" s="1"/>
      <c r="F18" s="10" t="s">
        <v>32</v>
      </c>
      <c r="G18" s="3"/>
      <c r="H18" s="3">
        <f>SUM(H19:H21)</f>
        <v>320.4</v>
      </c>
    </row>
    <row r="19" spans="1:11" ht="15" hidden="1" outlineLevel="1">
      <c r="A19" s="1" t="s">
        <v>59</v>
      </c>
      <c r="B19" s="1" t="s">
        <v>28</v>
      </c>
      <c r="C19" s="1" t="s">
        <v>29</v>
      </c>
      <c r="D19" s="1">
        <v>0.6</v>
      </c>
      <c r="E19" s="1"/>
      <c r="F19" s="10" t="s">
        <v>30</v>
      </c>
      <c r="G19" s="3">
        <v>19.2</v>
      </c>
      <c r="H19" s="3">
        <f>G19*D19*$D$2</f>
        <v>46.08</v>
      </c>
      <c r="J19" s="7"/>
      <c r="K19" s="7"/>
    </row>
    <row r="20" spans="1:11" ht="15" hidden="1" outlineLevel="1">
      <c r="A20" s="1" t="s">
        <v>60</v>
      </c>
      <c r="B20" s="1" t="s">
        <v>33</v>
      </c>
      <c r="C20" s="1" t="s">
        <v>29</v>
      </c>
      <c r="D20" s="1">
        <v>0.6</v>
      </c>
      <c r="E20" s="1"/>
      <c r="F20" s="10" t="s">
        <v>30</v>
      </c>
      <c r="G20" s="3">
        <v>14.3</v>
      </c>
      <c r="H20" s="3">
        <f>G20*D20*$D$2</f>
        <v>34.32</v>
      </c>
      <c r="J20" s="7"/>
      <c r="K20" s="7"/>
    </row>
    <row r="21" spans="1:11" ht="45" hidden="1" outlineLevel="1">
      <c r="A21" s="1" t="s">
        <v>61</v>
      </c>
      <c r="B21" s="1" t="s">
        <v>5</v>
      </c>
      <c r="C21" s="1" t="s">
        <v>3</v>
      </c>
      <c r="D21" s="1">
        <v>4</v>
      </c>
      <c r="E21" s="1"/>
      <c r="F21" s="10" t="s">
        <v>63</v>
      </c>
      <c r="G21" s="3">
        <v>60</v>
      </c>
      <c r="H21" s="3">
        <f>G21*D21</f>
        <v>240</v>
      </c>
      <c r="J21" s="6"/>
      <c r="K21" s="6"/>
    </row>
    <row r="22" spans="1:8" ht="15" collapsed="1">
      <c r="A22" s="1">
        <f>A18+1</f>
        <v>6</v>
      </c>
      <c r="B22" s="1" t="s">
        <v>17</v>
      </c>
      <c r="C22" s="1" t="s">
        <v>3</v>
      </c>
      <c r="D22" s="1">
        <v>20</v>
      </c>
      <c r="E22" s="1" t="s">
        <v>4</v>
      </c>
      <c r="F22" s="10" t="s">
        <v>32</v>
      </c>
      <c r="G22" s="3"/>
      <c r="H22" s="3">
        <f>SUM(H23:H25)</f>
        <v>758.5922666666667</v>
      </c>
    </row>
    <row r="23" spans="1:11" ht="15" hidden="1" outlineLevel="1">
      <c r="A23" s="1" t="s">
        <v>65</v>
      </c>
      <c r="B23" s="1" t="s">
        <v>28</v>
      </c>
      <c r="C23" s="1" t="s">
        <v>29</v>
      </c>
      <c r="D23" s="1">
        <v>0.209</v>
      </c>
      <c r="E23" s="1"/>
      <c r="F23" s="10" t="s">
        <v>30</v>
      </c>
      <c r="G23" s="3">
        <v>25.95</v>
      </c>
      <c r="H23" s="3">
        <f>G23*D23*D22</f>
        <v>108.47099999999999</v>
      </c>
      <c r="J23" s="7"/>
      <c r="K23" s="7"/>
    </row>
    <row r="24" spans="1:11" ht="15" hidden="1" outlineLevel="1">
      <c r="A24" s="1" t="s">
        <v>66</v>
      </c>
      <c r="B24" s="1" t="s">
        <v>33</v>
      </c>
      <c r="C24" s="1" t="s">
        <v>29</v>
      </c>
      <c r="D24" s="1">
        <v>0.209</v>
      </c>
      <c r="E24" s="1"/>
      <c r="F24" s="10" t="s">
        <v>30</v>
      </c>
      <c r="G24" s="3">
        <v>20.97</v>
      </c>
      <c r="H24" s="3">
        <f>G24*D24*D22</f>
        <v>87.65459999999999</v>
      </c>
      <c r="J24" s="7"/>
      <c r="K24" s="7"/>
    </row>
    <row r="25" spans="1:11" ht="15" hidden="1" outlineLevel="1">
      <c r="A25" s="1" t="s">
        <v>67</v>
      </c>
      <c r="B25" s="1" t="s">
        <v>17</v>
      </c>
      <c r="C25" s="1" t="s">
        <v>3</v>
      </c>
      <c r="D25" s="1">
        <v>20</v>
      </c>
      <c r="E25" s="1" t="s">
        <v>4</v>
      </c>
      <c r="F25" s="10" t="s">
        <v>64</v>
      </c>
      <c r="G25" s="3">
        <f>AVERAGE(I25:K25)</f>
        <v>28.123333333333335</v>
      </c>
      <c r="H25" s="3">
        <f>G25*D25</f>
        <v>562.4666666666667</v>
      </c>
      <c r="I25">
        <v>35.84</v>
      </c>
      <c r="J25">
        <v>4.03</v>
      </c>
      <c r="K25">
        <v>44.5</v>
      </c>
    </row>
    <row r="26" spans="1:8" ht="15" collapsed="1">
      <c r="A26" s="1">
        <f>A22+1</f>
        <v>7</v>
      </c>
      <c r="B26" s="1" t="s">
        <v>6</v>
      </c>
      <c r="C26" s="1" t="s">
        <v>3</v>
      </c>
      <c r="D26" s="1">
        <v>1</v>
      </c>
      <c r="E26" s="1"/>
      <c r="F26" s="10" t="s">
        <v>32</v>
      </c>
      <c r="G26" s="3"/>
      <c r="H26" s="3">
        <f>SUM(H27:H29)</f>
        <v>370.45</v>
      </c>
    </row>
    <row r="27" spans="1:11" ht="15" hidden="1" outlineLevel="1">
      <c r="A27" s="1" t="s">
        <v>68</v>
      </c>
      <c r="B27" s="1" t="s">
        <v>28</v>
      </c>
      <c r="C27" s="1" t="s">
        <v>29</v>
      </c>
      <c r="D27" s="1">
        <v>1</v>
      </c>
      <c r="E27" s="1"/>
      <c r="F27" s="10" t="s">
        <v>30</v>
      </c>
      <c r="G27" s="3">
        <v>19.2</v>
      </c>
      <c r="H27" s="3">
        <f>G27*D27</f>
        <v>19.2</v>
      </c>
      <c r="J27" s="7"/>
      <c r="K27" s="7"/>
    </row>
    <row r="28" spans="1:11" ht="15" hidden="1" outlineLevel="1">
      <c r="A28" s="1" t="s">
        <v>69</v>
      </c>
      <c r="B28" s="1" t="s">
        <v>33</v>
      </c>
      <c r="C28" s="1" t="s">
        <v>29</v>
      </c>
      <c r="D28" s="1">
        <v>1</v>
      </c>
      <c r="E28" s="1"/>
      <c r="F28" s="10" t="s">
        <v>30</v>
      </c>
      <c r="G28" s="3">
        <v>14.3</v>
      </c>
      <c r="H28" s="3">
        <f>G28*D28</f>
        <v>14.3</v>
      </c>
      <c r="J28" s="7"/>
      <c r="K28" s="7"/>
    </row>
    <row r="29" spans="1:11" ht="15" hidden="1" outlineLevel="1">
      <c r="A29" s="1" t="s">
        <v>70</v>
      </c>
      <c r="B29" s="1" t="s">
        <v>6</v>
      </c>
      <c r="C29" s="1" t="s">
        <v>3</v>
      </c>
      <c r="D29" s="1">
        <v>1</v>
      </c>
      <c r="E29" s="1"/>
      <c r="F29" s="10" t="s">
        <v>32</v>
      </c>
      <c r="G29" s="3">
        <f>ROUND(AVERAGE(I29:K29),2)</f>
        <v>336.95</v>
      </c>
      <c r="H29" s="3">
        <f>G29*D29</f>
        <v>336.95</v>
      </c>
      <c r="I29">
        <v>339.65</v>
      </c>
      <c r="J29" s="6">
        <v>316.1</v>
      </c>
      <c r="K29" s="6">
        <v>355.11</v>
      </c>
    </row>
    <row r="30" spans="1:8" ht="15" collapsed="1">
      <c r="A30" s="1">
        <f>A26+1</f>
        <v>8</v>
      </c>
      <c r="B30" s="1" t="s">
        <v>18</v>
      </c>
      <c r="C30" s="1" t="s">
        <v>11</v>
      </c>
      <c r="D30" s="1">
        <v>54</v>
      </c>
      <c r="E30" s="1" t="s">
        <v>4</v>
      </c>
      <c r="F30" s="10"/>
      <c r="G30" s="3">
        <f>H33</f>
        <v>1219.5633333333333</v>
      </c>
      <c r="H30" s="3">
        <f>SUM(H31:H33)</f>
        <v>1762.2633333333333</v>
      </c>
    </row>
    <row r="31" spans="1:11" ht="15" hidden="1" outlineLevel="1">
      <c r="A31" s="1" t="s">
        <v>44</v>
      </c>
      <c r="B31" s="1" t="s">
        <v>28</v>
      </c>
      <c r="C31" s="1" t="s">
        <v>29</v>
      </c>
      <c r="D31" s="1">
        <v>0.3</v>
      </c>
      <c r="E31" s="1"/>
      <c r="F31" s="10" t="s">
        <v>30</v>
      </c>
      <c r="G31" s="3">
        <v>19.2</v>
      </c>
      <c r="H31" s="3">
        <f>G31*D31*D30</f>
        <v>311.03999999999996</v>
      </c>
      <c r="J31" s="7"/>
      <c r="K31" s="7"/>
    </row>
    <row r="32" spans="1:11" ht="15" hidden="1" outlineLevel="1">
      <c r="A32" s="1" t="s">
        <v>45</v>
      </c>
      <c r="B32" s="1" t="s">
        <v>33</v>
      </c>
      <c r="C32" s="1" t="s">
        <v>29</v>
      </c>
      <c r="D32" s="1">
        <v>0.3</v>
      </c>
      <c r="E32" s="1"/>
      <c r="F32" s="10" t="s">
        <v>30</v>
      </c>
      <c r="G32" s="3">
        <v>14.3</v>
      </c>
      <c r="H32" s="3">
        <f>G32*D32*D30</f>
        <v>231.66</v>
      </c>
      <c r="J32" s="7"/>
      <c r="K32" s="7"/>
    </row>
    <row r="33" spans="1:11" ht="15" hidden="1" outlineLevel="1">
      <c r="A33" s="1" t="s">
        <v>46</v>
      </c>
      <c r="B33" s="1" t="s">
        <v>18</v>
      </c>
      <c r="C33" s="1" t="s">
        <v>11</v>
      </c>
      <c r="D33" s="1">
        <v>54</v>
      </c>
      <c r="E33" s="1" t="s">
        <v>4</v>
      </c>
      <c r="F33" s="10"/>
      <c r="G33" s="3">
        <f>AVERAGE(I33:K33)</f>
        <v>1219.5633333333333</v>
      </c>
      <c r="H33" s="3">
        <f>G33</f>
        <v>1219.5633333333333</v>
      </c>
      <c r="I33">
        <v>1842.49</v>
      </c>
      <c r="J33">
        <v>1060.38</v>
      </c>
      <c r="K33">
        <v>755.82</v>
      </c>
    </row>
    <row r="34" spans="1:11" ht="27.75" customHeight="1" collapsed="1">
      <c r="A34" s="1">
        <f>A30+1</f>
        <v>9</v>
      </c>
      <c r="B34" s="1" t="s">
        <v>13</v>
      </c>
      <c r="C34" s="1" t="s">
        <v>3</v>
      </c>
      <c r="D34" s="1">
        <v>16</v>
      </c>
      <c r="E34" s="1" t="s">
        <v>4</v>
      </c>
      <c r="F34" s="10" t="s">
        <v>41</v>
      </c>
      <c r="G34" s="3">
        <v>6.55</v>
      </c>
      <c r="H34" s="3">
        <f>G34*D34</f>
        <v>104.8</v>
      </c>
      <c r="K34" s="9"/>
    </row>
    <row r="35" spans="1:8" ht="15">
      <c r="A35" s="1">
        <f>A34+1</f>
        <v>10</v>
      </c>
      <c r="B35" s="1" t="s">
        <v>7</v>
      </c>
      <c r="C35" s="1" t="s">
        <v>3</v>
      </c>
      <c r="D35" s="1">
        <v>1</v>
      </c>
      <c r="E35" s="1"/>
      <c r="F35" s="10" t="s">
        <v>32</v>
      </c>
      <c r="G35" s="3"/>
      <c r="H35" s="3">
        <f>SUM(H36:H38)</f>
        <v>1290.45</v>
      </c>
    </row>
    <row r="36" spans="1:11" ht="15" hidden="1" outlineLevel="1">
      <c r="A36" s="1" t="s">
        <v>71</v>
      </c>
      <c r="B36" s="1" t="s">
        <v>28</v>
      </c>
      <c r="C36" s="1" t="s">
        <v>29</v>
      </c>
      <c r="D36" s="1">
        <v>1</v>
      </c>
      <c r="E36" s="1"/>
      <c r="F36" s="10" t="s">
        <v>30</v>
      </c>
      <c r="G36" s="3">
        <v>19.2</v>
      </c>
      <c r="H36" s="3">
        <f>G36*D36</f>
        <v>19.2</v>
      </c>
      <c r="J36" s="7"/>
      <c r="K36" s="7"/>
    </row>
    <row r="37" spans="1:11" ht="15" hidden="1" outlineLevel="1">
      <c r="A37" s="1" t="s">
        <v>72</v>
      </c>
      <c r="B37" s="1" t="s">
        <v>33</v>
      </c>
      <c r="C37" s="1" t="s">
        <v>29</v>
      </c>
      <c r="D37" s="1">
        <v>1</v>
      </c>
      <c r="E37" s="1"/>
      <c r="F37" s="10" t="s">
        <v>30</v>
      </c>
      <c r="G37" s="3">
        <v>14.3</v>
      </c>
      <c r="H37" s="3">
        <f>G37*D37</f>
        <v>14.3</v>
      </c>
      <c r="J37" s="7"/>
      <c r="K37" s="7"/>
    </row>
    <row r="38" spans="1:11" ht="15" hidden="1" outlineLevel="1">
      <c r="A38" s="1" t="s">
        <v>73</v>
      </c>
      <c r="B38" s="1" t="s">
        <v>7</v>
      </c>
      <c r="C38" s="1" t="s">
        <v>3</v>
      </c>
      <c r="D38" s="1">
        <v>1</v>
      </c>
      <c r="E38" s="1"/>
      <c r="F38" s="10" t="s">
        <v>32</v>
      </c>
      <c r="G38" s="3">
        <f>ROUND(AVERAGE(I38:K38),2)</f>
        <v>1256.95</v>
      </c>
      <c r="H38" s="3">
        <f>G38*D38</f>
        <v>1256.95</v>
      </c>
      <c r="I38">
        <v>1203.39</v>
      </c>
      <c r="J38" s="6">
        <v>1310.1</v>
      </c>
      <c r="K38" s="6">
        <v>1257.37</v>
      </c>
    </row>
    <row r="39" spans="1:11" ht="15" collapsed="1">
      <c r="A39" s="1">
        <f>A35+1</f>
        <v>11</v>
      </c>
      <c r="B39" s="1" t="s">
        <v>8</v>
      </c>
      <c r="C39" s="1" t="s">
        <v>3</v>
      </c>
      <c r="D39" s="1">
        <v>3</v>
      </c>
      <c r="E39" s="1"/>
      <c r="F39" s="10" t="s">
        <v>32</v>
      </c>
      <c r="G39" s="3">
        <f>ROUND(AVERAGE(I39:K39),2)</f>
        <v>320.95</v>
      </c>
      <c r="H39" s="3">
        <f>G39*D39</f>
        <v>962.8499999999999</v>
      </c>
      <c r="I39">
        <v>292.95</v>
      </c>
      <c r="J39">
        <v>393.9</v>
      </c>
      <c r="K39">
        <v>275.99</v>
      </c>
    </row>
    <row r="40" spans="1:8" ht="15">
      <c r="A40" s="1">
        <f>A39+1</f>
        <v>12</v>
      </c>
      <c r="B40" s="1" t="s">
        <v>14</v>
      </c>
      <c r="C40" s="1" t="s">
        <v>3</v>
      </c>
      <c r="D40" s="1">
        <v>13</v>
      </c>
      <c r="E40" s="1"/>
      <c r="F40" s="10" t="s">
        <v>32</v>
      </c>
      <c r="G40" s="3"/>
      <c r="H40" s="3">
        <f>SUM(H41:H43)</f>
        <v>9.82</v>
      </c>
    </row>
    <row r="41" spans="1:11" ht="15" hidden="1" outlineLevel="1">
      <c r="A41" s="1" t="s">
        <v>39</v>
      </c>
      <c r="B41" s="1" t="s">
        <v>28</v>
      </c>
      <c r="C41" s="1" t="s">
        <v>29</v>
      </c>
      <c r="D41" s="1">
        <v>0.05</v>
      </c>
      <c r="E41" s="1"/>
      <c r="F41" s="10" t="s">
        <v>30</v>
      </c>
      <c r="G41" s="3">
        <v>19.2</v>
      </c>
      <c r="H41" s="3">
        <f>G41*D41*$D$2</f>
        <v>3.84</v>
      </c>
      <c r="J41" s="7"/>
      <c r="K41" s="7"/>
    </row>
    <row r="42" spans="1:11" ht="15" hidden="1" outlineLevel="1">
      <c r="A42" s="1" t="s">
        <v>38</v>
      </c>
      <c r="B42" s="1" t="s">
        <v>33</v>
      </c>
      <c r="C42" s="1" t="s">
        <v>29</v>
      </c>
      <c r="D42" s="1">
        <v>0.05</v>
      </c>
      <c r="E42" s="1"/>
      <c r="F42" s="10" t="s">
        <v>30</v>
      </c>
      <c r="G42" s="3">
        <v>14.3</v>
      </c>
      <c r="H42" s="3">
        <f>G42*D42*$D$2</f>
        <v>2.8600000000000003</v>
      </c>
      <c r="J42" s="7"/>
      <c r="K42" s="7"/>
    </row>
    <row r="43" spans="1:11" ht="45" hidden="1" outlineLevel="1">
      <c r="A43" s="1" t="s">
        <v>40</v>
      </c>
      <c r="B43" s="1" t="s">
        <v>14</v>
      </c>
      <c r="C43" s="1" t="s">
        <v>3</v>
      </c>
      <c r="D43" s="1">
        <v>13</v>
      </c>
      <c r="E43" s="1"/>
      <c r="F43" s="10" t="s">
        <v>42</v>
      </c>
      <c r="G43" s="3">
        <v>0.24</v>
      </c>
      <c r="H43" s="3">
        <f>G43*D43</f>
        <v>3.12</v>
      </c>
      <c r="J43" s="6"/>
      <c r="K43" s="6"/>
    </row>
    <row r="44" spans="1:8" ht="33" customHeight="1" collapsed="1">
      <c r="A44" s="1">
        <f>A40+1</f>
        <v>13</v>
      </c>
      <c r="B44" s="1" t="s">
        <v>19</v>
      </c>
      <c r="C44" s="1" t="s">
        <v>3</v>
      </c>
      <c r="D44" s="1">
        <v>1</v>
      </c>
      <c r="E44" s="1"/>
      <c r="F44" s="10" t="s">
        <v>43</v>
      </c>
      <c r="G44" s="3">
        <v>708.56</v>
      </c>
      <c r="H44" s="3">
        <f>G44*D44</f>
        <v>708.56</v>
      </c>
    </row>
    <row r="45" spans="1:11" ht="15">
      <c r="A45" s="1">
        <f>A44+1</f>
        <v>14</v>
      </c>
      <c r="B45" s="1" t="s">
        <v>9</v>
      </c>
      <c r="C45" s="1" t="s">
        <v>3</v>
      </c>
      <c r="D45" s="1">
        <v>1</v>
      </c>
      <c r="E45" s="1"/>
      <c r="F45" s="10" t="s">
        <v>32</v>
      </c>
      <c r="G45" s="3">
        <f>AVERAGE(I45:K45)</f>
        <v>999.21</v>
      </c>
      <c r="H45" s="3">
        <f>G45*D45</f>
        <v>999.21</v>
      </c>
      <c r="I45">
        <v>1215.05</v>
      </c>
      <c r="J45" s="7">
        <v>1060.57</v>
      </c>
      <c r="K45" s="7">
        <v>722.01</v>
      </c>
    </row>
    <row r="46" spans="1:12" ht="32.25" customHeight="1">
      <c r="A46" s="1">
        <f>A45+1</f>
        <v>15</v>
      </c>
      <c r="B46" s="1" t="s">
        <v>15</v>
      </c>
      <c r="C46" s="1" t="s">
        <v>3</v>
      </c>
      <c r="D46" s="1">
        <v>13</v>
      </c>
      <c r="E46" s="1"/>
      <c r="F46" s="10" t="s">
        <v>32</v>
      </c>
      <c r="G46" s="3">
        <v>22.75</v>
      </c>
      <c r="H46" s="3">
        <f>G46*D46</f>
        <v>295.75</v>
      </c>
      <c r="J46" s="6"/>
      <c r="K46" s="6"/>
      <c r="L46" s="6"/>
    </row>
    <row r="47" spans="1:11" ht="15" hidden="1" outlineLevel="1">
      <c r="A47" s="1" t="s">
        <v>75</v>
      </c>
      <c r="B47" s="1" t="s">
        <v>28</v>
      </c>
      <c r="C47" s="1" t="s">
        <v>29</v>
      </c>
      <c r="D47" s="1">
        <v>0.3</v>
      </c>
      <c r="E47" s="1"/>
      <c r="F47" s="10" t="s">
        <v>30</v>
      </c>
      <c r="G47" s="3">
        <v>19.2</v>
      </c>
      <c r="H47" s="3">
        <f>G47*D47*$D$2</f>
        <v>23.04</v>
      </c>
      <c r="J47" s="7"/>
      <c r="K47" s="7"/>
    </row>
    <row r="48" spans="1:11" ht="15" hidden="1" outlineLevel="1">
      <c r="A48" s="1" t="s">
        <v>76</v>
      </c>
      <c r="B48" s="1" t="s">
        <v>33</v>
      </c>
      <c r="C48" s="1" t="s">
        <v>29</v>
      </c>
      <c r="D48" s="1">
        <v>0.3</v>
      </c>
      <c r="E48" s="1"/>
      <c r="F48" s="10" t="s">
        <v>30</v>
      </c>
      <c r="G48" s="3">
        <v>14.3</v>
      </c>
      <c r="H48" s="3">
        <f>G48*D48*$D$2</f>
        <v>17.16</v>
      </c>
      <c r="J48" s="7"/>
      <c r="K48" s="7"/>
    </row>
    <row r="49" spans="1:11" ht="45" hidden="1" outlineLevel="1">
      <c r="A49" s="1" t="s">
        <v>77</v>
      </c>
      <c r="B49" s="1" t="s">
        <v>15</v>
      </c>
      <c r="C49" s="1" t="s">
        <v>3</v>
      </c>
      <c r="D49" s="1">
        <v>13</v>
      </c>
      <c r="E49" s="1"/>
      <c r="F49" s="10" t="s">
        <v>74</v>
      </c>
      <c r="G49" s="3">
        <v>0.24</v>
      </c>
      <c r="H49" s="3">
        <f>G49*D49</f>
        <v>3.12</v>
      </c>
      <c r="J49" s="6"/>
      <c r="K49" s="6"/>
    </row>
    <row r="50" spans="1:12" ht="15" collapsed="1">
      <c r="A50" s="1">
        <f>A46+1</f>
        <v>16</v>
      </c>
      <c r="B50" s="1" t="s">
        <v>10</v>
      </c>
      <c r="C50" s="1" t="s">
        <v>3</v>
      </c>
      <c r="D50" s="1">
        <v>1</v>
      </c>
      <c r="E50" s="1"/>
      <c r="F50" s="10" t="s">
        <v>37</v>
      </c>
      <c r="G50" s="3">
        <f>H53</f>
        <v>443.65</v>
      </c>
      <c r="H50" s="3">
        <f>SUM(H51:H53)</f>
        <v>477.15</v>
      </c>
      <c r="J50" s="7"/>
      <c r="K50" s="7"/>
      <c r="L50" s="6"/>
    </row>
    <row r="51" spans="1:12" ht="15" hidden="1" outlineLevel="1">
      <c r="A51" s="1" t="s">
        <v>78</v>
      </c>
      <c r="B51" s="1" t="s">
        <v>28</v>
      </c>
      <c r="C51" s="1" t="s">
        <v>29</v>
      </c>
      <c r="D51" s="1">
        <v>1</v>
      </c>
      <c r="E51" s="1"/>
      <c r="F51" s="10" t="s">
        <v>30</v>
      </c>
      <c r="G51" s="3">
        <v>19.2</v>
      </c>
      <c r="H51" s="3">
        <f>G51*D51</f>
        <v>19.2</v>
      </c>
      <c r="J51" s="7"/>
      <c r="K51" s="7"/>
      <c r="L51" s="6"/>
    </row>
    <row r="52" spans="1:12" ht="15" hidden="1" outlineLevel="1">
      <c r="A52" s="1" t="s">
        <v>79</v>
      </c>
      <c r="B52" s="1" t="s">
        <v>33</v>
      </c>
      <c r="C52" s="1" t="s">
        <v>29</v>
      </c>
      <c r="D52" s="1">
        <v>1</v>
      </c>
      <c r="E52" s="1"/>
      <c r="F52" s="10" t="s">
        <v>30</v>
      </c>
      <c r="G52" s="3">
        <v>14.3</v>
      </c>
      <c r="H52" s="3">
        <f>G52*D52</f>
        <v>14.3</v>
      </c>
      <c r="J52" s="7"/>
      <c r="K52" s="7"/>
      <c r="L52" s="6"/>
    </row>
    <row r="53" spans="1:12" ht="15" hidden="1" outlineLevel="1">
      <c r="A53" s="1" t="s">
        <v>80</v>
      </c>
      <c r="B53" s="1" t="s">
        <v>10</v>
      </c>
      <c r="C53" s="1" t="s">
        <v>3</v>
      </c>
      <c r="D53" s="1">
        <v>1</v>
      </c>
      <c r="E53" s="1"/>
      <c r="F53" s="10" t="s">
        <v>32</v>
      </c>
      <c r="G53" s="3">
        <f>ROUND(AVERAGE(I53:K53),2)</f>
        <v>443.65</v>
      </c>
      <c r="H53" s="3">
        <f>G53*D53</f>
        <v>443.65</v>
      </c>
      <c r="I53">
        <f>436.97+82.05</f>
        <v>519.02</v>
      </c>
      <c r="J53" s="6">
        <v>368.5</v>
      </c>
      <c r="K53" s="6">
        <v>443.44</v>
      </c>
      <c r="L53" s="6"/>
    </row>
    <row r="54" spans="1:12" ht="15" collapsed="1">
      <c r="A54" s="1">
        <f>A50+1</f>
        <v>17</v>
      </c>
      <c r="B54" s="1" t="s">
        <v>27</v>
      </c>
      <c r="C54" s="1" t="s">
        <v>11</v>
      </c>
      <c r="D54" s="1">
        <v>120</v>
      </c>
      <c r="E54" s="1" t="s">
        <v>26</v>
      </c>
      <c r="F54" s="10" t="s">
        <v>32</v>
      </c>
      <c r="G54" s="3"/>
      <c r="H54" s="3">
        <f>SUM(H55:H57)</f>
        <v>1354.8</v>
      </c>
      <c r="J54" s="7"/>
      <c r="K54" s="7"/>
      <c r="L54" s="6"/>
    </row>
    <row r="55" spans="1:12" ht="15" hidden="1" outlineLevel="1">
      <c r="A55" s="1" t="s">
        <v>81</v>
      </c>
      <c r="B55" s="1" t="s">
        <v>28</v>
      </c>
      <c r="C55" s="1" t="s">
        <v>29</v>
      </c>
      <c r="D55" s="1">
        <v>0.12</v>
      </c>
      <c r="E55" s="1"/>
      <c r="F55" s="1" t="s">
        <v>30</v>
      </c>
      <c r="G55" s="3">
        <v>19.2</v>
      </c>
      <c r="H55" s="3">
        <f>G55*D55*$D$54</f>
        <v>276.47999999999996</v>
      </c>
      <c r="J55" s="6"/>
      <c r="K55" s="6"/>
      <c r="L55" s="6"/>
    </row>
    <row r="56" spans="1:12" ht="15" hidden="1" outlineLevel="1">
      <c r="A56" s="1" t="s">
        <v>82</v>
      </c>
      <c r="B56" s="1" t="s">
        <v>33</v>
      </c>
      <c r="C56" s="1" t="s">
        <v>29</v>
      </c>
      <c r="D56" s="1">
        <v>0.12</v>
      </c>
      <c r="E56" s="1"/>
      <c r="F56" s="1" t="s">
        <v>30</v>
      </c>
      <c r="G56" s="3">
        <v>14.3</v>
      </c>
      <c r="H56" s="3">
        <f>G56*D56*$D$54</f>
        <v>205.92</v>
      </c>
      <c r="J56" s="6"/>
      <c r="K56" s="6"/>
      <c r="L56" s="6"/>
    </row>
    <row r="57" spans="1:12" ht="15" hidden="1" outlineLevel="1">
      <c r="A57" s="1" t="s">
        <v>83</v>
      </c>
      <c r="B57" s="1" t="s">
        <v>27</v>
      </c>
      <c r="C57" s="1" t="s">
        <v>11</v>
      </c>
      <c r="D57" s="1">
        <v>120</v>
      </c>
      <c r="E57" s="1"/>
      <c r="F57" s="1" t="s">
        <v>31</v>
      </c>
      <c r="G57" s="3">
        <f>ROUND(AVERAGE(I57:K57),2)</f>
        <v>7.27</v>
      </c>
      <c r="H57" s="3">
        <f>G57*D57</f>
        <v>872.4</v>
      </c>
      <c r="I57">
        <v>5.386416666666666</v>
      </c>
      <c r="J57" s="6">
        <v>8.796166666666666</v>
      </c>
      <c r="K57" s="6">
        <v>7.6125</v>
      </c>
      <c r="L57" s="6"/>
    </row>
    <row r="58" ht="15" collapsed="1"/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B3" sqref="B3:B19"/>
    </sheetView>
  </sheetViews>
  <sheetFormatPr defaultColWidth="9.140625" defaultRowHeight="15"/>
  <cols>
    <col min="1" max="1" width="5.28125" style="0" bestFit="1" customWidth="1"/>
    <col min="2" max="2" width="70.00390625" style="0" bestFit="1" customWidth="1"/>
    <col min="3" max="3" width="4.7109375" style="0" bestFit="1" customWidth="1"/>
    <col min="4" max="4" width="6.421875" style="0" bestFit="1" customWidth="1"/>
    <col min="5" max="5" width="9.8515625" style="0" bestFit="1" customWidth="1"/>
    <col min="6" max="6" width="13.28125" style="0" bestFit="1" customWidth="1"/>
    <col min="8" max="8" width="12.140625" style="0" bestFit="1" customWidth="1"/>
  </cols>
  <sheetData>
    <row r="1" spans="1:6" ht="15">
      <c r="A1" s="2" t="s">
        <v>22</v>
      </c>
      <c r="B1" s="2" t="s">
        <v>0</v>
      </c>
      <c r="C1" s="2" t="s">
        <v>23</v>
      </c>
      <c r="D1" s="2" t="s">
        <v>24</v>
      </c>
      <c r="E1" s="2" t="s">
        <v>1</v>
      </c>
      <c r="F1" s="2" t="s">
        <v>21</v>
      </c>
    </row>
    <row r="2" spans="1:6" ht="15">
      <c r="A2" s="1">
        <v>1</v>
      </c>
      <c r="B2" s="4" t="s">
        <v>84</v>
      </c>
      <c r="C2" s="1" t="s">
        <v>47</v>
      </c>
      <c r="D2" s="1"/>
      <c r="E2" s="1"/>
      <c r="F2" s="3">
        <f>ROUND(SUM(F3:F19)*0.1,2)</f>
        <v>1129.05</v>
      </c>
    </row>
    <row r="3" spans="1:6" ht="15">
      <c r="A3" s="1">
        <v>2</v>
      </c>
      <c r="B3" s="1" t="s">
        <v>16</v>
      </c>
      <c r="C3" s="1" t="s">
        <v>3</v>
      </c>
      <c r="D3" s="1">
        <v>4</v>
      </c>
      <c r="E3" s="1"/>
      <c r="F3" s="3">
        <v>1747.0800000000002</v>
      </c>
    </row>
    <row r="4" spans="1:6" ht="15">
      <c r="A4" s="1">
        <v>3</v>
      </c>
      <c r="B4" s="8" t="s">
        <v>50</v>
      </c>
      <c r="C4" s="1" t="s">
        <v>3</v>
      </c>
      <c r="D4" s="1">
        <v>8</v>
      </c>
      <c r="E4" s="1" t="s">
        <v>4</v>
      </c>
      <c r="F4" s="3">
        <v>36.76</v>
      </c>
    </row>
    <row r="5" spans="1:6" ht="15">
      <c r="A5" s="1">
        <v>4</v>
      </c>
      <c r="B5" s="1" t="s">
        <v>12</v>
      </c>
      <c r="C5" s="1" t="s">
        <v>3</v>
      </c>
      <c r="D5" s="1">
        <v>1</v>
      </c>
      <c r="E5" s="1"/>
      <c r="F5" s="3">
        <v>39.300000000000004</v>
      </c>
    </row>
    <row r="6" spans="1:6" ht="15">
      <c r="A6" s="1">
        <v>5</v>
      </c>
      <c r="B6" s="1" t="s">
        <v>25</v>
      </c>
      <c r="C6" s="1" t="s">
        <v>3</v>
      </c>
      <c r="D6" s="1">
        <v>13</v>
      </c>
      <c r="E6" s="1"/>
      <c r="F6" s="3">
        <v>52.25</v>
      </c>
    </row>
    <row r="7" spans="1:6" ht="15">
      <c r="A7" s="1">
        <v>6</v>
      </c>
      <c r="B7" s="1" t="s">
        <v>5</v>
      </c>
      <c r="C7" s="1" t="s">
        <v>3</v>
      </c>
      <c r="D7" s="1">
        <v>1</v>
      </c>
      <c r="E7" s="1"/>
      <c r="F7" s="3">
        <v>320.4</v>
      </c>
    </row>
    <row r="8" spans="1:6" ht="15">
      <c r="A8" s="1">
        <v>7</v>
      </c>
      <c r="B8" s="1" t="s">
        <v>17</v>
      </c>
      <c r="C8" s="1" t="s">
        <v>3</v>
      </c>
      <c r="D8" s="1">
        <v>4</v>
      </c>
      <c r="E8" s="1"/>
      <c r="F8" s="3">
        <v>758.5922666666667</v>
      </c>
    </row>
    <row r="9" spans="1:6" ht="15">
      <c r="A9" s="1">
        <v>8</v>
      </c>
      <c r="B9" s="1" t="s">
        <v>6</v>
      </c>
      <c r="C9" s="1" t="s">
        <v>3</v>
      </c>
      <c r="D9" s="1">
        <v>28</v>
      </c>
      <c r="E9" s="1" t="s">
        <v>4</v>
      </c>
      <c r="F9" s="3">
        <v>370.45</v>
      </c>
    </row>
    <row r="10" spans="1:6" ht="15">
      <c r="A10" s="1">
        <v>9</v>
      </c>
      <c r="B10" s="1" t="s">
        <v>18</v>
      </c>
      <c r="C10" s="1" t="s">
        <v>3</v>
      </c>
      <c r="D10" s="1">
        <v>20</v>
      </c>
      <c r="E10" s="1" t="s">
        <v>4</v>
      </c>
      <c r="F10" s="3">
        <v>1762.2633333333333</v>
      </c>
    </row>
    <row r="11" spans="1:6" ht="15">
      <c r="A11" s="1">
        <v>10</v>
      </c>
      <c r="B11" s="1" t="s">
        <v>13</v>
      </c>
      <c r="C11" s="1" t="s">
        <v>3</v>
      </c>
      <c r="D11" s="1">
        <v>1</v>
      </c>
      <c r="E11" s="1"/>
      <c r="F11" s="3">
        <v>104.8</v>
      </c>
    </row>
    <row r="12" spans="1:6" ht="15">
      <c r="A12" s="1">
        <v>11</v>
      </c>
      <c r="B12" s="1" t="s">
        <v>7</v>
      </c>
      <c r="C12" s="1" t="s">
        <v>11</v>
      </c>
      <c r="D12" s="1">
        <v>54</v>
      </c>
      <c r="E12" s="1" t="s">
        <v>4</v>
      </c>
      <c r="F12" s="3">
        <v>1290.45</v>
      </c>
    </row>
    <row r="13" spans="1:6" ht="15">
      <c r="A13" s="1">
        <v>12</v>
      </c>
      <c r="B13" s="1" t="s">
        <v>8</v>
      </c>
      <c r="C13" s="1" t="s">
        <v>3</v>
      </c>
      <c r="D13" s="1">
        <v>16</v>
      </c>
      <c r="E13" s="1" t="s">
        <v>4</v>
      </c>
      <c r="F13" s="3">
        <v>962.8499999999999</v>
      </c>
    </row>
    <row r="14" spans="1:6" ht="15">
      <c r="A14" s="1">
        <v>13</v>
      </c>
      <c r="B14" s="1" t="s">
        <v>14</v>
      </c>
      <c r="C14" s="1" t="s">
        <v>3</v>
      </c>
      <c r="D14" s="1">
        <v>1</v>
      </c>
      <c r="E14" s="1"/>
      <c r="F14" s="3">
        <v>9.82</v>
      </c>
    </row>
    <row r="15" spans="1:6" ht="15">
      <c r="A15" s="1">
        <v>14</v>
      </c>
      <c r="B15" s="1" t="s">
        <v>19</v>
      </c>
      <c r="C15" s="1" t="s">
        <v>3</v>
      </c>
      <c r="D15" s="1">
        <v>3</v>
      </c>
      <c r="E15" s="1"/>
      <c r="F15" s="3">
        <v>708.56</v>
      </c>
    </row>
    <row r="16" spans="1:6" ht="15">
      <c r="A16" s="1">
        <v>15</v>
      </c>
      <c r="B16" s="1" t="s">
        <v>9</v>
      </c>
      <c r="C16" s="1" t="s">
        <v>3</v>
      </c>
      <c r="D16" s="1">
        <v>13</v>
      </c>
      <c r="E16" s="1"/>
      <c r="F16" s="3">
        <v>999.21</v>
      </c>
    </row>
    <row r="17" spans="1:6" ht="15">
      <c r="A17" s="1">
        <v>16</v>
      </c>
      <c r="B17" s="1" t="s">
        <v>15</v>
      </c>
      <c r="C17" s="1" t="s">
        <v>3</v>
      </c>
      <c r="D17" s="1">
        <v>1</v>
      </c>
      <c r="E17" s="1"/>
      <c r="F17" s="3">
        <v>295.75</v>
      </c>
    </row>
    <row r="18" spans="1:6" ht="15">
      <c r="A18" s="1">
        <v>17</v>
      </c>
      <c r="B18" s="1" t="s">
        <v>10</v>
      </c>
      <c r="C18" s="1" t="s">
        <v>3</v>
      </c>
      <c r="D18" s="1">
        <v>1</v>
      </c>
      <c r="E18" s="1"/>
      <c r="F18" s="3">
        <v>477.15</v>
      </c>
    </row>
    <row r="19" spans="1:6" ht="15">
      <c r="A19" s="1">
        <v>18</v>
      </c>
      <c r="B19" s="1" t="s">
        <v>27</v>
      </c>
      <c r="C19" s="1" t="s">
        <v>3</v>
      </c>
      <c r="D19" s="1">
        <v>13</v>
      </c>
      <c r="E19" s="1"/>
      <c r="F19" s="3">
        <v>1354.8</v>
      </c>
    </row>
    <row r="20" spans="1:6" ht="15">
      <c r="A20" s="11" t="s">
        <v>48</v>
      </c>
      <c r="B20" s="11"/>
      <c r="C20" s="11"/>
      <c r="D20" s="11"/>
      <c r="E20" s="11"/>
      <c r="F20" s="3">
        <f>SUM(F2:F19)</f>
        <v>12419.535599999997</v>
      </c>
    </row>
    <row r="21" spans="1:8" ht="15">
      <c r="A21" s="11" t="s">
        <v>49</v>
      </c>
      <c r="B21" s="11"/>
      <c r="C21" s="11"/>
      <c r="D21" s="11"/>
      <c r="E21" s="11"/>
      <c r="F21" s="3">
        <f>ROUND(F20*1.2644,2)</f>
        <v>15703.26</v>
      </c>
      <c r="H21" s="6"/>
    </row>
  </sheetData>
  <sheetProtection/>
  <mergeCells count="2">
    <mergeCell ref="A20:E20"/>
    <mergeCell ref="A21:E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Guilherme Linhares de Oliveira</cp:lastModifiedBy>
  <dcterms:created xsi:type="dcterms:W3CDTF">2023-04-25T15:56:19Z</dcterms:created>
  <dcterms:modified xsi:type="dcterms:W3CDTF">2023-05-03T16:57:41Z</dcterms:modified>
  <cp:category/>
  <cp:version/>
  <cp:contentType/>
  <cp:contentStatus/>
</cp:coreProperties>
</file>