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SUMO" sheetId="1" state="visible" r:id="rId3"/>
    <sheet name="PLANILHA" sheetId="2" state="visible" r:id="rId4"/>
    <sheet name="ABC" sheetId="3" state="visible" r:id="rId5"/>
    <sheet name="MEMORIA DE CALCULO" sheetId="4" state="visible" r:id="rId6"/>
    <sheet name="COMPOSIÇÕES" sheetId="5" state="visible" r:id="rId7"/>
    <sheet name="BDI" sheetId="6" state="visible" r:id="rId8"/>
    <sheet name="BDI MAT" sheetId="7" state="visible" r:id="rId9"/>
    <sheet name="ENCARGOS" sheetId="8" state="visible" r:id="rId10"/>
  </sheets>
  <definedNames>
    <definedName function="false" hidden="false" localSheetId="3" name="_xlnm.Print_Titles" vbProcedure="false">'MEMORIA DE CALCULO'!$3:$4</definedName>
    <definedName function="false" hidden="true" localSheetId="0" name="_xlnm._FilterDatabase" vbProcedure="false">RESUMO!$A$6:$G$32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<sst xmlns="http://schemas.openxmlformats.org/spreadsheetml/2006/main" count="637" uniqueCount="213">
  <si>
    <t xml:space="preserve">RESUMO DA PLANILHA</t>
  </si>
  <si>
    <t xml:space="preserve">SINAPI SET 2024 ORSE JUL 2024 SEINFRA SET 2024</t>
  </si>
  <si>
    <t xml:space="preserve">BDI</t>
  </si>
  <si>
    <t xml:space="preserve">ITEM</t>
  </si>
  <si>
    <t xml:space="preserve">CÓDIGO</t>
  </si>
  <si>
    <t xml:space="preserve">DESCRIÇÃO</t>
  </si>
  <si>
    <t xml:space="preserve">UND</t>
  </si>
  <si>
    <t xml:space="preserve">QTD</t>
  </si>
  <si>
    <t xml:space="preserve">PUNIT</t>
  </si>
  <si>
    <t xml:space="preserve">P TOTAL</t>
  </si>
  <si>
    <t xml:space="preserve">1.0</t>
  </si>
  <si>
    <t xml:space="preserve">ART</t>
  </si>
  <si>
    <t xml:space="preserve">1.1</t>
  </si>
  <si>
    <t xml:space="preserve">CREA 01</t>
  </si>
  <si>
    <t xml:space="preserve">ART PRINCIPAL DE SERVIÇOS</t>
  </si>
  <si>
    <t xml:space="preserve">1.2</t>
  </si>
  <si>
    <t xml:space="preserve">CREA 02</t>
  </si>
  <si>
    <t xml:space="preserve">ART SECUNDÁRIA DE SERVIÇOS</t>
  </si>
  <si>
    <t xml:space="preserve">2.0</t>
  </si>
  <si>
    <t xml:space="preserve">SUPERVISÃO DE OBRAS</t>
  </si>
  <si>
    <t xml:space="preserve">2.1</t>
  </si>
  <si>
    <t xml:space="preserve">SINAPI 90777 </t>
  </si>
  <si>
    <t xml:space="preserve">ENGENHEIRO CIVIL DE OBRA JUNIOR COM ENCARGOS COMPLEMENTARES    </t>
  </si>
  <si>
    <t xml:space="preserve">H</t>
  </si>
  <si>
    <t xml:space="preserve">2.2</t>
  </si>
  <si>
    <t xml:space="preserve">SINAPI 100309</t>
  </si>
  <si>
    <t xml:space="preserve">TÉCNICO EM SEGURANÇA DO TRABALHO COM ENCARGOS COMPLEMENTARES</t>
  </si>
  <si>
    <t xml:space="preserve">2.3</t>
  </si>
  <si>
    <t xml:space="preserve">SINAPI 100533</t>
  </si>
  <si>
    <t xml:space="preserve">TECNICO DE EDIFICACOES COM ENCARGOS COMPLEMENTARES</t>
  </si>
  <si>
    <t xml:space="preserve">3.0</t>
  </si>
  <si>
    <t xml:space="preserve">MOBILIZAÇÃO DE EQUIPE, EQUIPAMENTOS</t>
  </si>
  <si>
    <t xml:space="preserve">3.1</t>
  </si>
  <si>
    <t xml:space="preserve">SINAPI 92145</t>
  </si>
  <si>
    <t xml:space="preserve">CAMINHONETE CABINE SIMPLES COM MOTOR 1.6 FLEX, CÂMBIO MANUAL, POTÊNCIA 101/104 CV, 2 PORTAS - CHP DIURNO. AF_11/2015</t>
  </si>
  <si>
    <t xml:space="preserve">CHP</t>
  </si>
  <si>
    <t xml:space="preserve">4.0</t>
  </si>
  <si>
    <t xml:space="preserve">PROJETOS DE ENGENHARIA</t>
  </si>
  <si>
    <t xml:space="preserve">4.1</t>
  </si>
  <si>
    <t xml:space="preserve">CP 01</t>
  </si>
  <si>
    <t xml:space="preserve">PROJETO PLANIALTIMÉTRICO / ARQUITETONICO</t>
  </si>
  <si>
    <t xml:space="preserve">M2</t>
  </si>
  <si>
    <t xml:space="preserve">4.2</t>
  </si>
  <si>
    <t xml:space="preserve">CP 02</t>
  </si>
  <si>
    <t xml:space="preserve">PROJETO ESTRUTURAL</t>
  </si>
  <si>
    <t xml:space="preserve">4.3</t>
  </si>
  <si>
    <t xml:space="preserve">CP 03</t>
  </si>
  <si>
    <t xml:space="preserve">PROJETO ELÉTRICO</t>
  </si>
  <si>
    <t xml:space="preserve">4.4</t>
  </si>
  <si>
    <t xml:space="preserve">CP 04</t>
  </si>
  <si>
    <t xml:space="preserve">PROJETO CLIMATIZAÇÃO</t>
  </si>
  <si>
    <t xml:space="preserve">4.5</t>
  </si>
  <si>
    <t xml:space="preserve">CP 05</t>
  </si>
  <si>
    <t xml:space="preserve">PROJETO HIDRAULICO</t>
  </si>
  <si>
    <t xml:space="preserve">4.6</t>
  </si>
  <si>
    <t xml:space="preserve">CP 06</t>
  </si>
  <si>
    <t xml:space="preserve">PROJETO SANITÁRIO</t>
  </si>
  <si>
    <t xml:space="preserve">4.7</t>
  </si>
  <si>
    <t xml:space="preserve">CP 07</t>
  </si>
  <si>
    <t xml:space="preserve">PROJETO DE DRENAGEM</t>
  </si>
  <si>
    <t xml:space="preserve">4.8</t>
  </si>
  <si>
    <t xml:space="preserve">CP 08</t>
  </si>
  <si>
    <t xml:space="preserve">PROJETO DE COMBATE A INCENDIO</t>
  </si>
  <si>
    <t xml:space="preserve">4.9</t>
  </si>
  <si>
    <t xml:space="preserve">CP 09</t>
  </si>
  <si>
    <t xml:space="preserve">PROJETO SPDA</t>
  </si>
  <si>
    <t xml:space="preserve">5.0</t>
  </si>
  <si>
    <t xml:space="preserve">ANÁLISES E CONTROLE</t>
  </si>
  <si>
    <t xml:space="preserve">5.1</t>
  </si>
  <si>
    <t xml:space="preserve">07189/ORSE</t>
  </si>
  <si>
    <t xml:space="preserve">CONTROLE TECNOLÓGICO DE CONCRETO "COM" MOLDAGEM DE CORPOS DE PROVA, DISTANCIA ATÉ 30 KM</t>
  </si>
  <si>
    <t xml:space="preserve">DIA</t>
  </si>
  <si>
    <t xml:space="preserve">5.2</t>
  </si>
  <si>
    <t xml:space="preserve">C2290 - SEINFRA</t>
  </si>
  <si>
    <t xml:space="preserve">SERVIÇOS DE SONDAGEM À PERCUSSÃO</t>
  </si>
  <si>
    <t xml:space="preserve">M</t>
  </si>
  <si>
    <t xml:space="preserve">5.3</t>
  </si>
  <si>
    <t xml:space="preserve">CP 10</t>
  </si>
  <si>
    <t xml:space="preserve">AVALIAÇÃO E CONTROLE DA QUALIDADE DO AR INTERIOR EM AMBIENTES CLIMATIZADOS.</t>
  </si>
  <si>
    <t xml:space="preserve">TOTAL SEM BDI</t>
  </si>
  <si>
    <t xml:space="preserve">TOTAL COM BDI</t>
  </si>
  <si>
    <t xml:space="preserve">IMPORTA O PRESENTE ORÇAMENTO O VALOR DE R$ 791.438,62 (SETESSENTOS E NOVENTA E UM MIL QUATROCENTOS E TRINTA E OITO REAIS E SESSENTA E DOIS CENTAVOS)</t>
  </si>
  <si>
    <t xml:space="preserve">PLANILHA ORÇAMENTÁRIA</t>
  </si>
  <si>
    <t xml:space="preserve">PROJETOS DE ENGENHARIA - BIM</t>
  </si>
  <si>
    <t xml:space="preserve">IMPORTA O PRESENTE ORÇAMENTO O VALOR DE R$ 791.438,62 (SETESSENTOS E NOVENTA E UM MIL QUATROCENTOS E TRINTA E OITO REAIS ESESSENTA E DOIS CENTAVOS)</t>
  </si>
  <si>
    <t xml:space="preserve">CURVA ABC</t>
  </si>
  <si>
    <t xml:space="preserve">ABC ITENS</t>
  </si>
  <si>
    <t xml:space="preserve">%</t>
  </si>
  <si>
    <t xml:space="preserve">%ACUM</t>
  </si>
  <si>
    <t xml:space="preserve">ABC SERVIÇOS</t>
  </si>
  <si>
    <t xml:space="preserve">MÉMORIA DE CÁLCULO</t>
  </si>
  <si>
    <t xml:space="preserve">ÁREA</t>
  </si>
  <si>
    <t xml:space="preserve">COMP</t>
  </si>
  <si>
    <t xml:space="preserve">TEMPO</t>
  </si>
  <si>
    <t xml:space="preserve">ART SUPERVISÃO</t>
  </si>
  <si>
    <t xml:space="preserve">ART PROJETOS</t>
  </si>
  <si>
    <t xml:space="preserve">ART ESTUDOS</t>
  </si>
  <si>
    <t xml:space="preserve">ART CONTROLES</t>
  </si>
  <si>
    <t xml:space="preserve">SINAPI 93565 </t>
  </si>
  <si>
    <t xml:space="preserve">ENGENHEIRO CIVIL DE OBRA JUNIOR COM ENCARGOS COMPLEMENTARES</t>
  </si>
  <si>
    <t xml:space="preserve">SINAPI 100321 </t>
  </si>
  <si>
    <t xml:space="preserve">SINAPI 100534</t>
  </si>
  <si>
    <t xml:space="preserve">PROJETO ARQUITETONICO</t>
  </si>
  <si>
    <t xml:space="preserve">COMPOSIÇÕES DE CUSTOS UNITÁRIOS</t>
  </si>
  <si>
    <t xml:space="preserve">UNID</t>
  </si>
  <si>
    <t xml:space="preserve">COEF</t>
  </si>
  <si>
    <t xml:space="preserve">P UNIT</t>
  </si>
  <si>
    <t xml:space="preserve">TOTAL</t>
  </si>
  <si>
    <t xml:space="preserve">07030/ORSE</t>
  </si>
  <si>
    <t xml:space="preserve">OK</t>
  </si>
  <si>
    <t xml:space="preserve">14333/ORSE</t>
  </si>
  <si>
    <t xml:space="preserve">14349/ORSE</t>
  </si>
  <si>
    <t xml:space="preserve">14358/ORSE</t>
  </si>
  <si>
    <t xml:space="preserve">14338/ORSE</t>
  </si>
  <si>
    <t xml:space="preserve">14340/ORSE</t>
  </si>
  <si>
    <t xml:space="preserve">14343/ORSE</t>
  </si>
  <si>
    <t xml:space="preserve">14347/ORSE</t>
  </si>
  <si>
    <t xml:space="preserve">14356/ORSE</t>
  </si>
  <si>
    <t xml:space="preserve">MECÂNICO DE REFRIGERAÇÃO COM ENCARGOS COMPLEMENTARES                   </t>
  </si>
  <si>
    <t xml:space="preserve">PLANILHA DE COMPOSIÇÃO DE B. D. I.</t>
  </si>
  <si>
    <t xml:space="preserve">GRUPO</t>
  </si>
  <si>
    <t xml:space="preserve">DESCRIÇÃO DOS COMPONENTES</t>
  </si>
  <si>
    <t xml:space="preserve">PERCENTUAL ( % )</t>
  </si>
  <si>
    <t xml:space="preserve">A -</t>
  </si>
  <si>
    <t xml:space="preserve">DESPESAS INDIRETAS ( DI )</t>
  </si>
  <si>
    <t xml:space="preserve">A1 -</t>
  </si>
  <si>
    <t xml:space="preserve">ADMINISTRAÇÃO CENTRAL ( AC )</t>
  </si>
  <si>
    <t xml:space="preserve">A2 -</t>
  </si>
  <si>
    <t xml:space="preserve">RISCO DE ENGENHARIA ( RE )</t>
  </si>
  <si>
    <t xml:space="preserve">A3 -</t>
  </si>
  <si>
    <t xml:space="preserve">SEGURO E GARANTIA ( SG )</t>
  </si>
  <si>
    <t xml:space="preserve">B -</t>
  </si>
  <si>
    <t xml:space="preserve">DESPESAS FINANCEIRAS ( DF )</t>
  </si>
  <si>
    <t xml:space="preserve">B1 -</t>
  </si>
  <si>
    <t xml:space="preserve">C -</t>
  </si>
  <si>
    <t xml:space="preserve">BENEFÍCIOS ( L )</t>
  </si>
  <si>
    <t xml:space="preserve">C1 -</t>
  </si>
  <si>
    <t xml:space="preserve">LUCRO BRUTO ( LB )</t>
  </si>
  <si>
    <t xml:space="preserve">D -</t>
  </si>
  <si>
    <t xml:space="preserve">IMPOSTOS ( I )</t>
  </si>
  <si>
    <t xml:space="preserve">D1 -</t>
  </si>
  <si>
    <t xml:space="preserve">ISS</t>
  </si>
  <si>
    <t xml:space="preserve">D2 -</t>
  </si>
  <si>
    <t xml:space="preserve">PIS</t>
  </si>
  <si>
    <t xml:space="preserve">D3 -</t>
  </si>
  <si>
    <t xml:space="preserve">COFINS</t>
  </si>
  <si>
    <t xml:space="preserve">D4 - </t>
  </si>
  <si>
    <t xml:space="preserve">CPRB</t>
  </si>
  <si>
    <t xml:space="preserve">E -</t>
  </si>
  <si>
    <t xml:space="preserve">TOTAL DO BDI</t>
  </si>
  <si>
    <t xml:space="preserve">SENDO:</t>
  </si>
  <si>
    <t xml:space="preserve">BDI = {[[(1+(DI/100))x(1+(DF/100))x(1+(L/100))]/(1-(I/100))]-1}x100</t>
  </si>
  <si>
    <r>
      <rPr>
        <b val="true"/>
        <sz val="10"/>
        <rFont val="Arial"/>
        <family val="2"/>
        <charset val="1"/>
      </rPr>
      <t xml:space="preserve">PLANILHA DE COMPOSIÇÃO DE ENCARGOS SOCIAIS - NÃO </t>
    </r>
    <r>
      <rPr>
        <b val="true"/>
        <sz val="10"/>
        <color rgb="FFFF0000"/>
        <rFont val="Arial"/>
        <family val="2"/>
        <charset val="1"/>
      </rPr>
      <t xml:space="preserve">DESONERADO</t>
    </r>
  </si>
  <si>
    <t xml:space="preserve">CLIENTE:</t>
  </si>
  <si>
    <t xml:space="preserve">EMPRESA MARANHENSE DE ADMINISTRAÇÃO PORTUÁRIA</t>
  </si>
  <si>
    <t xml:space="preserve">OBJETO:</t>
  </si>
  <si>
    <t xml:space="preserve">PREGÃO ELETRÔNICO N° 033/2023 – EMAP</t>
  </si>
  <si>
    <t xml:space="preserve">LOCAL:</t>
  </si>
  <si>
    <t xml:space="preserve">SÃO LUÍS</t>
  </si>
  <si>
    <t xml:space="preserve">HORISTA</t>
  </si>
  <si>
    <t xml:space="preserve">MENSALISTA</t>
  </si>
  <si>
    <t xml:space="preserve">ENCARGOS SOCIAIS BÁSICOS</t>
  </si>
  <si>
    <t xml:space="preserve">INSS</t>
  </si>
  <si>
    <t xml:space="preserve">SESI</t>
  </si>
  <si>
    <t xml:space="preserve">SENAI</t>
  </si>
  <si>
    <t xml:space="preserve">A4 -</t>
  </si>
  <si>
    <t xml:space="preserve">INCRA</t>
  </si>
  <si>
    <t xml:space="preserve">A5 -</t>
  </si>
  <si>
    <t xml:space="preserve">SEBRAE</t>
  </si>
  <si>
    <t xml:space="preserve">A6 -</t>
  </si>
  <si>
    <t xml:space="preserve">SALÁRIO EDUCAÇÃO</t>
  </si>
  <si>
    <t xml:space="preserve">A7 -</t>
  </si>
  <si>
    <t xml:space="preserve">SEGURO CONTRA ACIDENTES DE TRABALHO</t>
  </si>
  <si>
    <t xml:space="preserve">A8 -</t>
  </si>
  <si>
    <t xml:space="preserve">FGTS</t>
  </si>
  <si>
    <t xml:space="preserve">A9 -</t>
  </si>
  <si>
    <t xml:space="preserve">SECONCI</t>
  </si>
  <si>
    <t xml:space="preserve">ENCARGOS SOCIAIS QUE RECEBEM INCIDÊNCIAS DE A</t>
  </si>
  <si>
    <t xml:space="preserve">REPOUSO SEMANAL REMUNERADO</t>
  </si>
  <si>
    <t xml:space="preserve">NÃO INCIDE</t>
  </si>
  <si>
    <t xml:space="preserve">B2 -</t>
  </si>
  <si>
    <t xml:space="preserve">FERIADOS</t>
  </si>
  <si>
    <t xml:space="preserve">B3 -</t>
  </si>
  <si>
    <t xml:space="preserve">AUXÍLIO ENFERMIDADE</t>
  </si>
  <si>
    <t xml:space="preserve">B4 -</t>
  </si>
  <si>
    <t xml:space="preserve">13.º SALÁRIO</t>
  </si>
  <si>
    <t xml:space="preserve">B5 -</t>
  </si>
  <si>
    <t xml:space="preserve">LICENÇA PATERNIDADE</t>
  </si>
  <si>
    <t xml:space="preserve">B6 -</t>
  </si>
  <si>
    <t xml:space="preserve">FALTAS JUSTIFICADAS</t>
  </si>
  <si>
    <t xml:space="preserve">B7 -</t>
  </si>
  <si>
    <t xml:space="preserve">DIAS DE CHUVAS</t>
  </si>
  <si>
    <t xml:space="preserve">B8 -</t>
  </si>
  <si>
    <t xml:space="preserve">AUXÍLIO ACIDENTE DE TRABALHO</t>
  </si>
  <si>
    <t xml:space="preserve">B9 -</t>
  </si>
  <si>
    <t xml:space="preserve">FÉRIAS GOZADAS</t>
  </si>
  <si>
    <t xml:space="preserve">B10 -</t>
  </si>
  <si>
    <t xml:space="preserve">SALÁRIO MATERNIDADE</t>
  </si>
  <si>
    <t xml:space="preserve">ENCARGOS SOCIAIS QUE NÃO RECEBEM AS INCIDÊNCIAS DE A</t>
  </si>
  <si>
    <t xml:space="preserve">AVISO PRÉVIO INDENIZADO</t>
  </si>
  <si>
    <t xml:space="preserve">C2 -</t>
  </si>
  <si>
    <t xml:space="preserve">AVISO PRÉVIO TRABALHADO</t>
  </si>
  <si>
    <t xml:space="preserve">C3 -</t>
  </si>
  <si>
    <t xml:space="preserve">FÉRIAS INDENIZADAS</t>
  </si>
  <si>
    <t xml:space="preserve">C4 -</t>
  </si>
  <si>
    <t xml:space="preserve">DEPÓSITO RESCISÃO SEM JUSTA CAUSA</t>
  </si>
  <si>
    <t xml:space="preserve">C5 -</t>
  </si>
  <si>
    <t xml:space="preserve">INDENIZAÇÃO ADICIONAL</t>
  </si>
  <si>
    <t xml:space="preserve">TAXAS DAS INCIDÊNCIAS E REINCIDÊNCIAS</t>
  </si>
  <si>
    <t xml:space="preserve">REINCIDÊNCIA DE GRUPO A SOBRE GRUPO B</t>
  </si>
  <si>
    <t xml:space="preserve">REINCIDÊNCIA DE GRUPO A SOBRE AVISO PRÉVIO TRABALHADO E REINCIDÊNCIA DO FGTS SOBRE AVISO PRÉVIO INDENIZADO</t>
  </si>
  <si>
    <t xml:space="preserve">F -</t>
  </si>
  <si>
    <t xml:space="preserve">TOTAL DOS ENCARGOS SOCIAIS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</si>
</sst>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#,##0.00"/>
    <numFmt numFmtId="167" formatCode="0.00"/>
    <numFmt numFmtId="168" formatCode="@"/>
    <numFmt numFmtId="169" formatCode="[$-416]d&quot;  &quot;mmmm&quot;, &quot;yyyy;@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12"/>
      <color theme="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2"/>
      <color theme="4" tint="-0.25"/>
      <name val="Calibri"/>
      <family val="2"/>
      <charset val="1"/>
    </font>
    <font>
      <sz val="12"/>
      <color theme="0"/>
      <name val="Calibri"/>
      <family val="2"/>
      <charset val="1"/>
    </font>
    <font>
      <sz val="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"/>
      <name val="Arial"/>
      <family val="2"/>
      <charset val="1"/>
    </font>
    <font>
      <b val="true"/>
      <sz val="8"/>
      <name val="Arial"/>
      <family val="2"/>
      <charset val="1"/>
    </font>
    <font>
      <sz val="6"/>
      <name val="Arial"/>
      <family val="2"/>
      <charset val="1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2" tint="-0.25"/>
        <bgColor rgb="FFA6A6A6"/>
      </patternFill>
    </fill>
    <fill>
      <patternFill patternType="solid">
        <fgColor theme="0" tint="-0.25"/>
        <bgColor rgb="FFAFABAB"/>
      </patternFill>
    </fill>
    <fill>
      <patternFill patternType="solid">
        <fgColor theme="0" tint="-0.35"/>
        <bgColor rgb="FFAFABAB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4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8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5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2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23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5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16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6" fillId="0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18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9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5" fillId="0" borderId="2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1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5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2" fillId="0" borderId="26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2" fillId="0" borderId="2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18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9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7" fillId="0" borderId="2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27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28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5" fillId="0" borderId="2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3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31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2" fillId="0" borderId="32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2" fillId="0" borderId="3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2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2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23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5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37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2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8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1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0" borderId="1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15" xfId="2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1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6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25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5" fillId="0" borderId="25" xfId="2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2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5" xfId="2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26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25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7" fillId="0" borderId="25" xfId="2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1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25" xfId="2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8" fontId="16" fillId="0" borderId="2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22" xfId="2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5" fontId="15" fillId="0" borderId="2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2" fillId="0" borderId="13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6" fontId="12" fillId="0" borderId="1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17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5">
    <dxf>
      <fill>
        <patternFill patternType="solid">
          <fgColor rgb="FF000000"/>
          <bgColor rgb="FF000000"/>
        </patternFill>
      </fill>
    </dxf>
    <dxf>
      <fill>
        <patternFill patternType="solid">
          <fgColor rgb="FFAFABAB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AEAAAA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FABA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2:G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88671875" defaultRowHeight="15" zeroHeight="false" outlineLevelRow="0" outlineLevelCol="0"/>
  <cols>
    <col collapsed="false" customWidth="false" hidden="false" outlineLevel="0" max="1" min="1" style="1" width="8.88"/>
    <col collapsed="false" customWidth="true" hidden="false" outlineLevel="0" max="2" min="2" style="1" width="14.33"/>
    <col collapsed="false" customWidth="true" hidden="false" outlineLevel="0" max="3" min="3" style="2" width="68.78"/>
    <col collapsed="false" customWidth="false" hidden="false" outlineLevel="0" max="4" min="4" style="1" width="8.88"/>
    <col collapsed="false" customWidth="true" hidden="false" outlineLevel="0" max="6" min="5" style="2" width="13.22"/>
    <col collapsed="false" customWidth="true" hidden="false" outlineLevel="0" max="7" min="7" style="2" width="15.33"/>
    <col collapsed="false" customWidth="false" hidden="false" outlineLevel="0" max="16384" min="8" style="2" width="8.88"/>
  </cols>
  <sheetData>
    <row r="2" customFormat="false" ht="24.45" hidden="false" customHeight="false" outlineLevel="0" collapsed="false">
      <c r="B2" s="3" t="s">
        <v>0</v>
      </c>
    </row>
    <row r="5" customFormat="false" ht="15" hidden="false" customHeight="false" outlineLevel="0" collapsed="false">
      <c r="C5" s="2" t="s">
        <v>1</v>
      </c>
      <c r="D5" s="1" t="s">
        <v>2</v>
      </c>
      <c r="E5" s="4" t="n">
        <v>0.2636</v>
      </c>
      <c r="G5" s="4"/>
    </row>
    <row r="6" customFormat="false" ht="15" hidden="false" customHeight="false" outlineLevel="0" collapsed="false">
      <c r="A6" s="5" t="s">
        <v>3</v>
      </c>
      <c r="B6" s="6" t="s">
        <v>4</v>
      </c>
      <c r="C6" s="7" t="s">
        <v>5</v>
      </c>
      <c r="D6" s="5" t="s">
        <v>6</v>
      </c>
      <c r="E6" s="7" t="s">
        <v>7</v>
      </c>
      <c r="F6" s="7" t="s">
        <v>8</v>
      </c>
      <c r="G6" s="7" t="s">
        <v>9</v>
      </c>
    </row>
    <row r="7" customFormat="false" ht="15" hidden="false" customHeight="false" outlineLevel="0" collapsed="false">
      <c r="A7" s="8" t="s">
        <v>10</v>
      </c>
      <c r="B7" s="8"/>
      <c r="C7" s="9" t="s">
        <v>11</v>
      </c>
      <c r="D7" s="8"/>
      <c r="E7" s="9"/>
      <c r="F7" s="9"/>
      <c r="G7" s="10" t="n">
        <v>2245.88</v>
      </c>
    </row>
    <row r="8" customFormat="false" ht="15" hidden="true" customHeight="false" outlineLevel="0" collapsed="false">
      <c r="A8" s="11" t="s">
        <v>12</v>
      </c>
      <c r="B8" s="12" t="s">
        <v>13</v>
      </c>
      <c r="C8" s="13" t="s">
        <v>14</v>
      </c>
      <c r="D8" s="11" t="s">
        <v>6</v>
      </c>
      <c r="E8" s="14" t="n">
        <v>4</v>
      </c>
      <c r="F8" s="14" t="n">
        <v>262.55</v>
      </c>
      <c r="G8" s="14" t="n">
        <v>1050.2</v>
      </c>
    </row>
    <row r="9" customFormat="false" ht="15" hidden="true" customHeight="false" outlineLevel="0" collapsed="false">
      <c r="A9" s="11" t="s">
        <v>15</v>
      </c>
      <c r="B9" s="12" t="s">
        <v>16</v>
      </c>
      <c r="C9" s="13" t="s">
        <v>17</v>
      </c>
      <c r="D9" s="11" t="s">
        <v>6</v>
      </c>
      <c r="E9" s="14" t="n">
        <v>12</v>
      </c>
      <c r="F9" s="14" t="n">
        <v>99.64</v>
      </c>
      <c r="G9" s="14" t="n">
        <v>1195.68</v>
      </c>
    </row>
    <row r="10" customFormat="false" ht="15" hidden="false" customHeight="false" outlineLevel="0" collapsed="false">
      <c r="A10" s="8" t="s">
        <v>18</v>
      </c>
      <c r="B10" s="8"/>
      <c r="C10" s="9" t="s">
        <v>19</v>
      </c>
      <c r="D10" s="8"/>
      <c r="E10" s="10"/>
      <c r="F10" s="10"/>
      <c r="G10" s="10" t="n">
        <v>201960</v>
      </c>
    </row>
    <row r="11" customFormat="false" ht="25.35" hidden="true" customHeight="false" outlineLevel="0" collapsed="false">
      <c r="A11" s="11" t="s">
        <v>20</v>
      </c>
      <c r="B11" s="12" t="s">
        <v>21</v>
      </c>
      <c r="C11" s="15" t="s">
        <v>22</v>
      </c>
      <c r="D11" s="11" t="s">
        <v>23</v>
      </c>
      <c r="E11" s="14" t="n">
        <v>1080</v>
      </c>
      <c r="F11" s="14" t="n">
        <v>120.08</v>
      </c>
      <c r="G11" s="14" t="n">
        <v>129686.4</v>
      </c>
    </row>
    <row r="12" customFormat="false" ht="25.35" hidden="true" customHeight="false" outlineLevel="0" collapsed="false">
      <c r="A12" s="11" t="s">
        <v>24</v>
      </c>
      <c r="B12" s="12" t="s">
        <v>25</v>
      </c>
      <c r="C12" s="15" t="s">
        <v>26</v>
      </c>
      <c r="D12" s="11" t="s">
        <v>23</v>
      </c>
      <c r="E12" s="14" t="n">
        <v>1080</v>
      </c>
      <c r="F12" s="14" t="n">
        <v>46.54</v>
      </c>
      <c r="G12" s="14" t="n">
        <v>50263.2</v>
      </c>
    </row>
    <row r="13" customFormat="false" ht="15" hidden="true" customHeight="false" outlineLevel="0" collapsed="false">
      <c r="A13" s="11" t="s">
        <v>27</v>
      </c>
      <c r="B13" s="12" t="s">
        <v>28</v>
      </c>
      <c r="C13" s="15" t="s">
        <v>29</v>
      </c>
      <c r="D13" s="11" t="s">
        <v>23</v>
      </c>
      <c r="E13" s="14" t="n">
        <v>1080</v>
      </c>
      <c r="F13" s="14" t="n">
        <v>20.38</v>
      </c>
      <c r="G13" s="14" t="n">
        <v>22010.4</v>
      </c>
    </row>
    <row r="14" customFormat="false" ht="15" hidden="false" customHeight="false" outlineLevel="0" collapsed="false">
      <c r="A14" s="8" t="s">
        <v>30</v>
      </c>
      <c r="B14" s="8"/>
      <c r="C14" s="16" t="s">
        <v>31</v>
      </c>
      <c r="D14" s="8"/>
      <c r="E14" s="10"/>
      <c r="F14" s="10"/>
      <c r="G14" s="10" t="n">
        <v>90298.8</v>
      </c>
    </row>
    <row r="15" customFormat="false" ht="25.35" hidden="true" customHeight="false" outlineLevel="0" collapsed="false">
      <c r="A15" s="11" t="s">
        <v>32</v>
      </c>
      <c r="B15" s="12" t="s">
        <v>33</v>
      </c>
      <c r="C15" s="15" t="s">
        <v>34</v>
      </c>
      <c r="D15" s="11" t="s">
        <v>35</v>
      </c>
      <c r="E15" s="14" t="n">
        <v>1080</v>
      </c>
      <c r="F15" s="14" t="n">
        <v>83.61</v>
      </c>
      <c r="G15" s="14" t="n">
        <v>90298.8</v>
      </c>
    </row>
    <row r="16" customFormat="false" ht="15" hidden="false" customHeight="false" outlineLevel="0" collapsed="false">
      <c r="A16" s="8" t="s">
        <v>36</v>
      </c>
      <c r="B16" s="8"/>
      <c r="C16" s="9" t="s">
        <v>37</v>
      </c>
      <c r="D16" s="8"/>
      <c r="E16" s="10"/>
      <c r="F16" s="10"/>
      <c r="G16" s="10" t="n">
        <v>214200</v>
      </c>
    </row>
    <row r="17" customFormat="false" ht="15" hidden="true" customHeight="false" outlineLevel="0" collapsed="false">
      <c r="A17" s="11" t="s">
        <v>38</v>
      </c>
      <c r="B17" s="12" t="s">
        <v>39</v>
      </c>
      <c r="C17" s="13" t="s">
        <v>40</v>
      </c>
      <c r="D17" s="11" t="s">
        <v>41</v>
      </c>
      <c r="E17" s="14" t="n">
        <v>3500</v>
      </c>
      <c r="F17" s="14" t="n">
        <v>24</v>
      </c>
      <c r="G17" s="14" t="n">
        <v>84000</v>
      </c>
    </row>
    <row r="18" customFormat="false" ht="15" hidden="true" customHeight="false" outlineLevel="0" collapsed="false">
      <c r="A18" s="11" t="s">
        <v>42</v>
      </c>
      <c r="B18" s="12" t="s">
        <v>43</v>
      </c>
      <c r="C18" s="15" t="s">
        <v>44</v>
      </c>
      <c r="D18" s="11" t="s">
        <v>41</v>
      </c>
      <c r="E18" s="14" t="n">
        <v>3500</v>
      </c>
      <c r="F18" s="14" t="n">
        <v>11.5</v>
      </c>
      <c r="G18" s="14" t="n">
        <v>40250</v>
      </c>
    </row>
    <row r="19" customFormat="false" ht="15" hidden="true" customHeight="false" outlineLevel="0" collapsed="false">
      <c r="A19" s="11" t="s">
        <v>45</v>
      </c>
      <c r="B19" s="12" t="s">
        <v>46</v>
      </c>
      <c r="C19" s="15" t="s">
        <v>47</v>
      </c>
      <c r="D19" s="11" t="s">
        <v>41</v>
      </c>
      <c r="E19" s="14" t="n">
        <v>3500</v>
      </c>
      <c r="F19" s="14" t="n">
        <v>8</v>
      </c>
      <c r="G19" s="14" t="n">
        <v>28000</v>
      </c>
    </row>
    <row r="20" customFormat="false" ht="15" hidden="true" customHeight="false" outlineLevel="0" collapsed="false">
      <c r="A20" s="11" t="s">
        <v>48</v>
      </c>
      <c r="B20" s="12" t="s">
        <v>49</v>
      </c>
      <c r="C20" s="15" t="s">
        <v>50</v>
      </c>
      <c r="D20" s="11" t="s">
        <v>41</v>
      </c>
      <c r="E20" s="14" t="n">
        <v>3500</v>
      </c>
      <c r="F20" s="14" t="n">
        <v>4.7</v>
      </c>
      <c r="G20" s="14" t="n">
        <v>16450</v>
      </c>
    </row>
    <row r="21" customFormat="false" ht="15" hidden="true" customHeight="false" outlineLevel="0" collapsed="false">
      <c r="A21" s="11" t="s">
        <v>51</v>
      </c>
      <c r="B21" s="12" t="s">
        <v>52</v>
      </c>
      <c r="C21" s="15" t="s">
        <v>53</v>
      </c>
      <c r="D21" s="11" t="s">
        <v>41</v>
      </c>
      <c r="E21" s="14" t="n">
        <v>3500</v>
      </c>
      <c r="F21" s="14" t="n">
        <v>3.5</v>
      </c>
      <c r="G21" s="14" t="n">
        <v>12250</v>
      </c>
    </row>
    <row r="22" customFormat="false" ht="15" hidden="true" customHeight="false" outlineLevel="0" collapsed="false">
      <c r="A22" s="11" t="s">
        <v>54</v>
      </c>
      <c r="B22" s="12" t="s">
        <v>55</v>
      </c>
      <c r="C22" s="15" t="s">
        <v>56</v>
      </c>
      <c r="D22" s="11" t="s">
        <v>41</v>
      </c>
      <c r="E22" s="14" t="n">
        <v>3500</v>
      </c>
      <c r="F22" s="14" t="n">
        <v>3.5</v>
      </c>
      <c r="G22" s="14" t="n">
        <v>12250</v>
      </c>
    </row>
    <row r="23" customFormat="false" ht="15" hidden="true" customHeight="false" outlineLevel="0" collapsed="false">
      <c r="A23" s="11" t="s">
        <v>57</v>
      </c>
      <c r="B23" s="12" t="s">
        <v>58</v>
      </c>
      <c r="C23" s="15" t="s">
        <v>59</v>
      </c>
      <c r="D23" s="11" t="s">
        <v>41</v>
      </c>
      <c r="E23" s="14" t="n">
        <v>3500</v>
      </c>
      <c r="F23" s="14" t="n">
        <v>1.9</v>
      </c>
      <c r="G23" s="14" t="n">
        <v>6650</v>
      </c>
    </row>
    <row r="24" customFormat="false" ht="15" hidden="true" customHeight="false" outlineLevel="0" collapsed="false">
      <c r="A24" s="11" t="s">
        <v>60</v>
      </c>
      <c r="B24" s="12" t="s">
        <v>61</v>
      </c>
      <c r="C24" s="15" t="s">
        <v>62</v>
      </c>
      <c r="D24" s="11" t="s">
        <v>41</v>
      </c>
      <c r="E24" s="14" t="n">
        <v>3500</v>
      </c>
      <c r="F24" s="14" t="n">
        <v>2.8</v>
      </c>
      <c r="G24" s="14" t="n">
        <v>9800</v>
      </c>
    </row>
    <row r="25" customFormat="false" ht="15" hidden="true" customHeight="false" outlineLevel="0" collapsed="false">
      <c r="A25" s="11" t="s">
        <v>63</v>
      </c>
      <c r="B25" s="12" t="s">
        <v>64</v>
      </c>
      <c r="C25" s="13" t="s">
        <v>65</v>
      </c>
      <c r="D25" s="11" t="s">
        <v>41</v>
      </c>
      <c r="E25" s="14" t="n">
        <v>3500</v>
      </c>
      <c r="F25" s="14" t="n">
        <v>1.3</v>
      </c>
      <c r="G25" s="14" t="n">
        <v>4550</v>
      </c>
    </row>
    <row r="26" customFormat="false" ht="15" hidden="false" customHeight="false" outlineLevel="0" collapsed="false">
      <c r="A26" s="8" t="s">
        <v>66</v>
      </c>
      <c r="B26" s="8"/>
      <c r="C26" s="9" t="s">
        <v>67</v>
      </c>
      <c r="D26" s="8"/>
      <c r="E26" s="10"/>
      <c r="F26" s="10"/>
      <c r="G26" s="10" t="n">
        <v>117631.68</v>
      </c>
    </row>
    <row r="27" customFormat="false" ht="25.35" hidden="true" customHeight="false" outlineLevel="0" collapsed="false">
      <c r="A27" s="11" t="s">
        <v>68</v>
      </c>
      <c r="B27" s="12" t="s">
        <v>69</v>
      </c>
      <c r="C27" s="15" t="s">
        <v>70</v>
      </c>
      <c r="D27" s="11" t="s">
        <v>71</v>
      </c>
      <c r="E27" s="14" t="n">
        <v>144</v>
      </c>
      <c r="F27" s="14" t="n">
        <v>710.22</v>
      </c>
      <c r="G27" s="14" t="n">
        <v>102271.68</v>
      </c>
    </row>
    <row r="28" customFormat="false" ht="25.35" hidden="true" customHeight="false" outlineLevel="0" collapsed="false">
      <c r="A28" s="11" t="s">
        <v>72</v>
      </c>
      <c r="B28" s="12" t="s">
        <v>73</v>
      </c>
      <c r="C28" s="15" t="s">
        <v>74</v>
      </c>
      <c r="D28" s="11" t="s">
        <v>75</v>
      </c>
      <c r="E28" s="14" t="n">
        <v>120</v>
      </c>
      <c r="F28" s="14" t="n">
        <v>69.56</v>
      </c>
      <c r="G28" s="14" t="n">
        <v>8347.2</v>
      </c>
    </row>
    <row r="29" customFormat="false" ht="25.35" hidden="true" customHeight="false" outlineLevel="0" collapsed="false">
      <c r="A29" s="11" t="s">
        <v>76</v>
      </c>
      <c r="B29" s="12" t="s">
        <v>77</v>
      </c>
      <c r="C29" s="15" t="s">
        <v>78</v>
      </c>
      <c r="D29" s="11" t="s">
        <v>6</v>
      </c>
      <c r="E29" s="14" t="n">
        <v>30</v>
      </c>
      <c r="F29" s="14" t="n">
        <v>233.76</v>
      </c>
      <c r="G29" s="14" t="n">
        <v>7012.8</v>
      </c>
    </row>
    <row r="30" customFormat="false" ht="15" hidden="false" customHeight="false" outlineLevel="0" collapsed="false">
      <c r="A30" s="17"/>
      <c r="B30" s="17"/>
      <c r="C30" s="18" t="s">
        <v>79</v>
      </c>
      <c r="D30" s="17"/>
      <c r="E30" s="19"/>
      <c r="F30" s="19"/>
      <c r="G30" s="19" t="n">
        <v>626336.36</v>
      </c>
    </row>
    <row r="31" customFormat="false" ht="15" hidden="false" customHeight="false" outlineLevel="0" collapsed="false">
      <c r="A31" s="17"/>
      <c r="B31" s="17"/>
      <c r="C31" s="18" t="s">
        <v>2</v>
      </c>
      <c r="D31" s="17"/>
      <c r="E31" s="20"/>
      <c r="F31" s="20" t="n">
        <v>0.2636</v>
      </c>
      <c r="G31" s="19" t="n">
        <v>165102.26</v>
      </c>
    </row>
    <row r="32" customFormat="false" ht="15" hidden="false" customHeight="false" outlineLevel="0" collapsed="false">
      <c r="A32" s="17"/>
      <c r="B32" s="17"/>
      <c r="C32" s="18" t="s">
        <v>80</v>
      </c>
      <c r="D32" s="17"/>
      <c r="E32" s="19"/>
      <c r="F32" s="19"/>
      <c r="G32" s="19" t="n">
        <v>791438.62</v>
      </c>
    </row>
    <row r="34" customFormat="false" ht="15" hidden="false" customHeight="false" outlineLevel="0" collapsed="false">
      <c r="A34" s="21" t="s">
        <v>81</v>
      </c>
    </row>
    <row r="35" customFormat="false" ht="15" hidden="false" customHeight="false" outlineLevel="0" collapsed="false">
      <c r="C35" s="22"/>
    </row>
    <row r="36" customFormat="false" ht="15" hidden="false" customHeight="false" outlineLevel="0" collapsed="false">
      <c r="G36" s="22"/>
    </row>
  </sheetData>
  <autoFilter ref="A6:G32">
    <filterColumn colId="3">
      <colorFilter cellColor="1" dxfId="4"/>
    </filterColumn>
  </autoFilter>
  <printOptions headings="false" gridLines="false" gridLinesSet="true" horizontalCentered="false" verticalCentered="false"/>
  <pageMargins left="0.511805555555556" right="0.511805555555556" top="2.60347222222222" bottom="0.7875" header="0.315277777777778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G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ColWidth="8.88671875" defaultRowHeight="15" zeroHeight="false" outlineLevelRow="0" outlineLevelCol="0"/>
  <cols>
    <col collapsed="false" customWidth="false" hidden="false" outlineLevel="0" max="1" min="1" style="1" width="8.88"/>
    <col collapsed="false" customWidth="true" hidden="false" outlineLevel="0" max="2" min="2" style="1" width="14.33"/>
    <col collapsed="false" customWidth="true" hidden="false" outlineLevel="0" max="3" min="3" style="2" width="68.78"/>
    <col collapsed="false" customWidth="false" hidden="false" outlineLevel="0" max="4" min="4" style="1" width="8.88"/>
    <col collapsed="false" customWidth="true" hidden="false" outlineLevel="0" max="6" min="5" style="2" width="13.22"/>
    <col collapsed="false" customWidth="true" hidden="false" outlineLevel="0" max="7" min="7" style="2" width="15.33"/>
    <col collapsed="false" customWidth="false" hidden="false" outlineLevel="0" max="16384" min="8" style="2" width="8.88"/>
  </cols>
  <sheetData>
    <row r="2" customFormat="false" ht="24.45" hidden="false" customHeight="false" outlineLevel="0" collapsed="false">
      <c r="B2" s="3" t="s">
        <v>82</v>
      </c>
    </row>
    <row r="5" customFormat="false" ht="15" hidden="false" customHeight="false" outlineLevel="0" collapsed="false">
      <c r="C5" s="2" t="s">
        <v>1</v>
      </c>
      <c r="D5" s="1" t="s">
        <v>2</v>
      </c>
      <c r="E5" s="4" t="n">
        <f aca="false">BDI!D34</f>
        <v>0.2636</v>
      </c>
      <c r="G5" s="4"/>
    </row>
    <row r="6" customFormat="false" ht="15" hidden="false" customHeight="false" outlineLevel="0" collapsed="false">
      <c r="A6" s="5" t="s">
        <v>3</v>
      </c>
      <c r="B6" s="6" t="s">
        <v>4</v>
      </c>
      <c r="C6" s="7" t="s">
        <v>5</v>
      </c>
      <c r="D6" s="5" t="s">
        <v>6</v>
      </c>
      <c r="E6" s="7" t="s">
        <v>7</v>
      </c>
      <c r="F6" s="7" t="s">
        <v>8</v>
      </c>
      <c r="G6" s="7" t="s">
        <v>9</v>
      </c>
    </row>
    <row r="7" customFormat="false" ht="15" hidden="false" customHeight="false" outlineLevel="0" collapsed="false">
      <c r="A7" s="23" t="s">
        <v>10</v>
      </c>
      <c r="B7" s="23"/>
      <c r="C7" s="24" t="s">
        <v>11</v>
      </c>
      <c r="D7" s="23"/>
      <c r="E7" s="24"/>
      <c r="F7" s="24"/>
      <c r="G7" s="24"/>
    </row>
    <row r="8" customFormat="false" ht="15" hidden="false" customHeight="false" outlineLevel="0" collapsed="false">
      <c r="A8" s="11" t="s">
        <v>12</v>
      </c>
      <c r="B8" s="12" t="s">
        <v>13</v>
      </c>
      <c r="C8" s="13" t="s">
        <v>14</v>
      </c>
      <c r="D8" s="11" t="s">
        <v>6</v>
      </c>
      <c r="E8" s="14" t="n">
        <f aca="false">'MEMORIA DE CALCULO'!I6</f>
        <v>4</v>
      </c>
      <c r="F8" s="14" t="n">
        <v>262.55</v>
      </c>
      <c r="G8" s="14" t="n">
        <f aca="false">ROUND(E8*F8,2)</f>
        <v>1050.2</v>
      </c>
    </row>
    <row r="9" customFormat="false" ht="15" hidden="false" customHeight="false" outlineLevel="0" collapsed="false">
      <c r="A9" s="11" t="s">
        <v>15</v>
      </c>
      <c r="B9" s="12" t="s">
        <v>16</v>
      </c>
      <c r="C9" s="13" t="s">
        <v>17</v>
      </c>
      <c r="D9" s="11" t="s">
        <v>6</v>
      </c>
      <c r="E9" s="14" t="n">
        <f aca="false">'MEMORIA DE CALCULO'!I9</f>
        <v>12</v>
      </c>
      <c r="F9" s="14" t="n">
        <v>99.64</v>
      </c>
      <c r="G9" s="14" t="n">
        <f aca="false">ROUND(E9*F9,2)</f>
        <v>1195.68</v>
      </c>
    </row>
    <row r="10" customFormat="false" ht="15" hidden="false" customHeight="false" outlineLevel="0" collapsed="false">
      <c r="A10" s="23" t="s">
        <v>18</v>
      </c>
      <c r="B10" s="23"/>
      <c r="C10" s="24" t="s">
        <v>19</v>
      </c>
      <c r="D10" s="23"/>
      <c r="E10" s="25"/>
      <c r="F10" s="25"/>
      <c r="G10" s="25"/>
    </row>
    <row r="11" customFormat="false" ht="25.35" hidden="false" customHeight="false" outlineLevel="0" collapsed="false">
      <c r="A11" s="11" t="s">
        <v>20</v>
      </c>
      <c r="B11" s="12" t="s">
        <v>21</v>
      </c>
      <c r="C11" s="15" t="s">
        <v>22</v>
      </c>
      <c r="D11" s="11" t="s">
        <v>23</v>
      </c>
      <c r="E11" s="14" t="n">
        <f aca="false">'MEMORIA DE CALCULO'!I15</f>
        <v>1080</v>
      </c>
      <c r="F11" s="14" t="n">
        <v>120.08</v>
      </c>
      <c r="G11" s="14" t="n">
        <f aca="false">ROUND(E11*F11,2)</f>
        <v>129686.4</v>
      </c>
    </row>
    <row r="12" customFormat="false" ht="25.35" hidden="false" customHeight="false" outlineLevel="0" collapsed="false">
      <c r="A12" s="11" t="s">
        <v>24</v>
      </c>
      <c r="B12" s="12" t="s">
        <v>25</v>
      </c>
      <c r="C12" s="15" t="s">
        <v>26</v>
      </c>
      <c r="D12" s="11" t="s">
        <v>23</v>
      </c>
      <c r="E12" s="14" t="n">
        <f aca="false">'MEMORIA DE CALCULO'!I16</f>
        <v>1080</v>
      </c>
      <c r="F12" s="14" t="n">
        <v>46.54</v>
      </c>
      <c r="G12" s="14" t="n">
        <f aca="false">ROUND(E12*F12,2)</f>
        <v>50263.2</v>
      </c>
    </row>
    <row r="13" customFormat="false" ht="15" hidden="false" customHeight="false" outlineLevel="0" collapsed="false">
      <c r="A13" s="11" t="s">
        <v>27</v>
      </c>
      <c r="B13" s="12" t="s">
        <v>28</v>
      </c>
      <c r="C13" s="15" t="s">
        <v>29</v>
      </c>
      <c r="D13" s="11" t="s">
        <v>23</v>
      </c>
      <c r="E13" s="14" t="n">
        <f aca="false">'MEMORIA DE CALCULO'!I17</f>
        <v>1080</v>
      </c>
      <c r="F13" s="14" t="n">
        <v>20.38</v>
      </c>
      <c r="G13" s="14" t="n">
        <f aca="false">ROUND(E13*F13,2)</f>
        <v>22010.4</v>
      </c>
    </row>
    <row r="14" customFormat="false" ht="15" hidden="false" customHeight="false" outlineLevel="0" collapsed="false">
      <c r="A14" s="26" t="s">
        <v>30</v>
      </c>
      <c r="B14" s="26"/>
      <c r="C14" s="27" t="s">
        <v>31</v>
      </c>
      <c r="D14" s="26"/>
      <c r="E14" s="28"/>
      <c r="F14" s="28"/>
      <c r="G14" s="28"/>
    </row>
    <row r="15" customFormat="false" ht="25.35" hidden="false" customHeight="false" outlineLevel="0" collapsed="false">
      <c r="A15" s="11" t="s">
        <v>32</v>
      </c>
      <c r="B15" s="12" t="s">
        <v>33</v>
      </c>
      <c r="C15" s="15" t="s">
        <v>34</v>
      </c>
      <c r="D15" s="11" t="s">
        <v>35</v>
      </c>
      <c r="E15" s="14" t="n">
        <f aca="false">'MEMORIA DE CALCULO'!I19</f>
        <v>1080</v>
      </c>
      <c r="F15" s="14" t="n">
        <v>83.61</v>
      </c>
      <c r="G15" s="14" t="n">
        <f aca="false">ROUND(E15*F15,2)</f>
        <v>90298.8</v>
      </c>
    </row>
    <row r="16" customFormat="false" ht="15" hidden="false" customHeight="false" outlineLevel="0" collapsed="false">
      <c r="A16" s="23" t="s">
        <v>36</v>
      </c>
      <c r="B16" s="23"/>
      <c r="C16" s="24" t="s">
        <v>83</v>
      </c>
      <c r="D16" s="23"/>
      <c r="E16" s="25"/>
      <c r="F16" s="25"/>
      <c r="G16" s="25"/>
    </row>
    <row r="17" customFormat="false" ht="15" hidden="false" customHeight="false" outlineLevel="0" collapsed="false">
      <c r="A17" s="11" t="s">
        <v>38</v>
      </c>
      <c r="B17" s="12" t="s">
        <v>39</v>
      </c>
      <c r="C17" s="13" t="s">
        <v>40</v>
      </c>
      <c r="D17" s="11" t="s">
        <v>41</v>
      </c>
      <c r="E17" s="14" t="n">
        <f aca="false">'MEMORIA DE CALCULO'!I21</f>
        <v>3500</v>
      </c>
      <c r="F17" s="14" t="n">
        <f aca="false">COMPOSIÇÕES!G7</f>
        <v>24</v>
      </c>
      <c r="G17" s="14" t="n">
        <f aca="false">ROUND(E17*F17,2)</f>
        <v>84000</v>
      </c>
    </row>
    <row r="18" customFormat="false" ht="15" hidden="false" customHeight="false" outlineLevel="0" collapsed="false">
      <c r="A18" s="11" t="s">
        <v>42</v>
      </c>
      <c r="B18" s="12" t="s">
        <v>43</v>
      </c>
      <c r="C18" s="15" t="s">
        <v>44</v>
      </c>
      <c r="D18" s="11" t="s">
        <v>41</v>
      </c>
      <c r="E18" s="14" t="n">
        <f aca="false">'MEMORIA DE CALCULO'!I22</f>
        <v>3500</v>
      </c>
      <c r="F18" s="14" t="n">
        <f aca="false">COMPOSIÇÕES!G13</f>
        <v>11.5</v>
      </c>
      <c r="G18" s="14" t="n">
        <f aca="false">ROUND(E18*F18,2)</f>
        <v>40250</v>
      </c>
    </row>
    <row r="19" customFormat="false" ht="15" hidden="false" customHeight="false" outlineLevel="0" collapsed="false">
      <c r="A19" s="11" t="s">
        <v>45</v>
      </c>
      <c r="B19" s="12" t="s">
        <v>46</v>
      </c>
      <c r="C19" s="15" t="s">
        <v>47</v>
      </c>
      <c r="D19" s="11" t="s">
        <v>41</v>
      </c>
      <c r="E19" s="14" t="n">
        <f aca="false">'MEMORIA DE CALCULO'!I23</f>
        <v>3500</v>
      </c>
      <c r="F19" s="14" t="n">
        <f aca="false">COMPOSIÇÕES!G19</f>
        <v>8</v>
      </c>
      <c r="G19" s="14" t="n">
        <f aca="false">ROUND(E19*F19,2)</f>
        <v>28000</v>
      </c>
    </row>
    <row r="20" customFormat="false" ht="15" hidden="false" customHeight="false" outlineLevel="0" collapsed="false">
      <c r="A20" s="11" t="s">
        <v>48</v>
      </c>
      <c r="B20" s="12" t="s">
        <v>49</v>
      </c>
      <c r="C20" s="15" t="s">
        <v>50</v>
      </c>
      <c r="D20" s="11" t="s">
        <v>41</v>
      </c>
      <c r="E20" s="14" t="n">
        <f aca="false">'MEMORIA DE CALCULO'!I24</f>
        <v>3500</v>
      </c>
      <c r="F20" s="14" t="n">
        <f aca="false">COMPOSIÇÕES!G25</f>
        <v>4.7</v>
      </c>
      <c r="G20" s="14" t="n">
        <f aca="false">ROUND(E20*F20,2)</f>
        <v>16450</v>
      </c>
    </row>
    <row r="21" customFormat="false" ht="15" hidden="false" customHeight="false" outlineLevel="0" collapsed="false">
      <c r="A21" s="11" t="s">
        <v>51</v>
      </c>
      <c r="B21" s="12" t="s">
        <v>52</v>
      </c>
      <c r="C21" s="15" t="s">
        <v>53</v>
      </c>
      <c r="D21" s="11" t="s">
        <v>41</v>
      </c>
      <c r="E21" s="14" t="n">
        <f aca="false">'MEMORIA DE CALCULO'!I25</f>
        <v>3500</v>
      </c>
      <c r="F21" s="14" t="n">
        <f aca="false">COMPOSIÇÕES!G31</f>
        <v>3.5</v>
      </c>
      <c r="G21" s="14" t="n">
        <f aca="false">ROUND(E21*F21,2)</f>
        <v>12250</v>
      </c>
    </row>
    <row r="22" customFormat="false" ht="15" hidden="false" customHeight="false" outlineLevel="0" collapsed="false">
      <c r="A22" s="11" t="s">
        <v>54</v>
      </c>
      <c r="B22" s="12" t="s">
        <v>55</v>
      </c>
      <c r="C22" s="15" t="s">
        <v>56</v>
      </c>
      <c r="D22" s="11" t="s">
        <v>41</v>
      </c>
      <c r="E22" s="14" t="n">
        <f aca="false">'MEMORIA DE CALCULO'!I26</f>
        <v>3500</v>
      </c>
      <c r="F22" s="14" t="n">
        <f aca="false">COMPOSIÇÕES!G37</f>
        <v>3.5</v>
      </c>
      <c r="G22" s="14" t="n">
        <f aca="false">ROUND(E22*F22,2)</f>
        <v>12250</v>
      </c>
    </row>
    <row r="23" customFormat="false" ht="15" hidden="false" customHeight="false" outlineLevel="0" collapsed="false">
      <c r="A23" s="11" t="s">
        <v>57</v>
      </c>
      <c r="B23" s="12" t="s">
        <v>58</v>
      </c>
      <c r="C23" s="15" t="s">
        <v>59</v>
      </c>
      <c r="D23" s="11" t="s">
        <v>41</v>
      </c>
      <c r="E23" s="14" t="n">
        <f aca="false">'MEMORIA DE CALCULO'!I27</f>
        <v>3500</v>
      </c>
      <c r="F23" s="14" t="n">
        <f aca="false">COMPOSIÇÕES!G43</f>
        <v>1.9</v>
      </c>
      <c r="G23" s="14" t="n">
        <f aca="false">ROUND(E23*F23,2)</f>
        <v>6650</v>
      </c>
    </row>
    <row r="24" customFormat="false" ht="15" hidden="false" customHeight="false" outlineLevel="0" collapsed="false">
      <c r="A24" s="11" t="s">
        <v>60</v>
      </c>
      <c r="B24" s="12" t="s">
        <v>61</v>
      </c>
      <c r="C24" s="15" t="s">
        <v>62</v>
      </c>
      <c r="D24" s="11" t="s">
        <v>41</v>
      </c>
      <c r="E24" s="14" t="n">
        <f aca="false">'MEMORIA DE CALCULO'!I28</f>
        <v>3500</v>
      </c>
      <c r="F24" s="14" t="n">
        <f aca="false">COMPOSIÇÕES!G49</f>
        <v>2.8</v>
      </c>
      <c r="G24" s="14" t="n">
        <f aca="false">ROUND(E24*F24,2)</f>
        <v>9800</v>
      </c>
    </row>
    <row r="25" customFormat="false" ht="15" hidden="false" customHeight="false" outlineLevel="0" collapsed="false">
      <c r="A25" s="11" t="s">
        <v>63</v>
      </c>
      <c r="B25" s="12" t="s">
        <v>64</v>
      </c>
      <c r="C25" s="13" t="s">
        <v>65</v>
      </c>
      <c r="D25" s="11" t="s">
        <v>41</v>
      </c>
      <c r="E25" s="14" t="n">
        <f aca="false">'MEMORIA DE CALCULO'!I29</f>
        <v>3500</v>
      </c>
      <c r="F25" s="14" t="n">
        <f aca="false">COMPOSIÇÕES!G55</f>
        <v>1.3</v>
      </c>
      <c r="G25" s="14" t="n">
        <f aca="false">ROUND(E25*F25,2)</f>
        <v>4550</v>
      </c>
    </row>
    <row r="26" customFormat="false" ht="15" hidden="false" customHeight="false" outlineLevel="0" collapsed="false">
      <c r="A26" s="23" t="s">
        <v>66</v>
      </c>
      <c r="B26" s="23"/>
      <c r="C26" s="24" t="s">
        <v>67</v>
      </c>
      <c r="D26" s="23"/>
      <c r="E26" s="25"/>
      <c r="F26" s="25"/>
      <c r="G26" s="25"/>
    </row>
    <row r="27" customFormat="false" ht="25.35" hidden="false" customHeight="false" outlineLevel="0" collapsed="false">
      <c r="A27" s="11" t="s">
        <v>68</v>
      </c>
      <c r="B27" s="12" t="s">
        <v>69</v>
      </c>
      <c r="C27" s="15" t="s">
        <v>70</v>
      </c>
      <c r="D27" s="11" t="s">
        <v>71</v>
      </c>
      <c r="E27" s="14" t="n">
        <f aca="false">'MEMORIA DE CALCULO'!I31</f>
        <v>144</v>
      </c>
      <c r="F27" s="14" t="n">
        <v>710.22</v>
      </c>
      <c r="G27" s="14" t="n">
        <f aca="false">ROUND(E27*F27,2)</f>
        <v>102271.68</v>
      </c>
    </row>
    <row r="28" customFormat="false" ht="25.35" hidden="false" customHeight="false" outlineLevel="0" collapsed="false">
      <c r="A28" s="11" t="s">
        <v>72</v>
      </c>
      <c r="B28" s="12" t="s">
        <v>73</v>
      </c>
      <c r="C28" s="15" t="s">
        <v>74</v>
      </c>
      <c r="D28" s="11" t="s">
        <v>75</v>
      </c>
      <c r="E28" s="14" t="n">
        <f aca="false">'MEMORIA DE CALCULO'!I32</f>
        <v>120</v>
      </c>
      <c r="F28" s="14" t="n">
        <v>69.56</v>
      </c>
      <c r="G28" s="14" t="n">
        <f aca="false">ROUND(E28*F28,2)</f>
        <v>8347.2</v>
      </c>
    </row>
    <row r="29" customFormat="false" ht="25.35" hidden="false" customHeight="false" outlineLevel="0" collapsed="false">
      <c r="A29" s="11" t="s">
        <v>76</v>
      </c>
      <c r="B29" s="12" t="s">
        <v>77</v>
      </c>
      <c r="C29" s="15" t="s">
        <v>78</v>
      </c>
      <c r="D29" s="11" t="s">
        <v>6</v>
      </c>
      <c r="E29" s="14" t="n">
        <f aca="false">'MEMORIA DE CALCULO'!I33</f>
        <v>30</v>
      </c>
      <c r="F29" s="14" t="n">
        <f aca="false">COMPOSIÇÕES!G61</f>
        <v>233.76</v>
      </c>
      <c r="G29" s="14" t="n">
        <f aca="false">ROUND(E29*F29,2)</f>
        <v>7012.8</v>
      </c>
    </row>
    <row r="30" customFormat="false" ht="15" hidden="false" customHeight="false" outlineLevel="0" collapsed="false">
      <c r="A30" s="17"/>
      <c r="B30" s="17"/>
      <c r="C30" s="18" t="s">
        <v>79</v>
      </c>
      <c r="D30" s="17"/>
      <c r="E30" s="19"/>
      <c r="F30" s="19"/>
      <c r="G30" s="19" t="n">
        <f aca="false">ROUND(SUM(G7:G29),2)</f>
        <v>626336.36</v>
      </c>
    </row>
    <row r="31" customFormat="false" ht="15" hidden="false" customHeight="false" outlineLevel="0" collapsed="false">
      <c r="A31" s="17"/>
      <c r="B31" s="17"/>
      <c r="C31" s="18" t="s">
        <v>2</v>
      </c>
      <c r="D31" s="17"/>
      <c r="E31" s="20"/>
      <c r="F31" s="20" t="n">
        <f aca="false">E5</f>
        <v>0.2636</v>
      </c>
      <c r="G31" s="19" t="n">
        <f aca="false">ROUND(SUM(G8:G29)*E5,2)</f>
        <v>165102.26</v>
      </c>
    </row>
    <row r="32" customFormat="false" ht="15" hidden="false" customHeight="false" outlineLevel="0" collapsed="false">
      <c r="A32" s="17"/>
      <c r="B32" s="17"/>
      <c r="C32" s="18" t="s">
        <v>80</v>
      </c>
      <c r="D32" s="17"/>
      <c r="E32" s="19"/>
      <c r="F32" s="19"/>
      <c r="G32" s="19" t="n">
        <f aca="false">SUM(G30:G31)</f>
        <v>791438.62</v>
      </c>
    </row>
    <row r="34" customFormat="false" ht="15" hidden="false" customHeight="false" outlineLevel="0" collapsed="false">
      <c r="A34" s="21" t="s">
        <v>84</v>
      </c>
    </row>
    <row r="35" customFormat="false" ht="15" hidden="false" customHeight="false" outlineLevel="0" collapsed="false">
      <c r="C35" s="22"/>
    </row>
    <row r="36" customFormat="false" ht="15" hidden="false" customHeight="false" outlineLevel="0" collapsed="false">
      <c r="G36" s="22"/>
    </row>
  </sheetData>
  <printOptions headings="false" gridLines="false" gridLinesSet="true" horizontalCentered="false" verticalCentered="false"/>
  <pageMargins left="0.511805555555556" right="0.511805555555556" top="2.60347222222222" bottom="0.7875" header="0.315277777777778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8" activeCellId="0" sqref="K28"/>
    </sheetView>
  </sheetViews>
  <sheetFormatPr defaultColWidth="8.88671875" defaultRowHeight="15" zeroHeight="false" outlineLevelRow="0" outlineLevelCol="0"/>
  <cols>
    <col collapsed="false" customWidth="false" hidden="false" outlineLevel="0" max="1" min="1" style="1" width="8.88"/>
    <col collapsed="false" customWidth="true" hidden="false" outlineLevel="0" max="2" min="2" style="1" width="14.33"/>
    <col collapsed="false" customWidth="true" hidden="false" outlineLevel="0" max="3" min="3" style="2" width="68.78"/>
    <col collapsed="false" customWidth="false" hidden="false" outlineLevel="0" max="4" min="4" style="1" width="8.88"/>
    <col collapsed="false" customWidth="true" hidden="false" outlineLevel="0" max="6" min="5" style="2" width="13.22"/>
    <col collapsed="false" customWidth="true" hidden="false" outlineLevel="0" max="7" min="7" style="2" width="15.33"/>
    <col collapsed="false" customWidth="false" hidden="false" outlineLevel="0" max="10" min="8" style="2" width="8.88"/>
    <col collapsed="false" customWidth="true" hidden="false" outlineLevel="0" max="11" min="11" style="2" width="15.22"/>
    <col collapsed="false" customWidth="false" hidden="false" outlineLevel="0" max="16384" min="12" style="2" width="8.88"/>
  </cols>
  <sheetData>
    <row r="2" customFormat="false" ht="24.45" hidden="false" customHeight="false" outlineLevel="0" collapsed="false">
      <c r="B2" s="3" t="s">
        <v>85</v>
      </c>
    </row>
    <row r="5" customFormat="false" ht="15" hidden="false" customHeight="false" outlineLevel="0" collapsed="false">
      <c r="C5" s="2" t="s">
        <v>86</v>
      </c>
      <c r="E5" s="4"/>
      <c r="G5" s="4"/>
      <c r="K5" s="22"/>
    </row>
    <row r="6" customFormat="false" ht="15" hidden="false" customHeight="false" outlineLevel="0" collapsed="false">
      <c r="A6" s="5" t="s">
        <v>3</v>
      </c>
      <c r="B6" s="6" t="s">
        <v>4</v>
      </c>
      <c r="C6" s="7" t="s">
        <v>5</v>
      </c>
      <c r="D6" s="5" t="s">
        <v>6</v>
      </c>
      <c r="E6" s="7" t="s">
        <v>7</v>
      </c>
      <c r="F6" s="7" t="s">
        <v>8</v>
      </c>
      <c r="G6" s="7" t="s">
        <v>9</v>
      </c>
      <c r="H6" s="2" t="s">
        <v>87</v>
      </c>
      <c r="I6" s="2" t="s">
        <v>88</v>
      </c>
    </row>
    <row r="7" customFormat="false" ht="15" hidden="false" customHeight="false" outlineLevel="0" collapsed="false">
      <c r="A7" s="23" t="s">
        <v>36</v>
      </c>
      <c r="B7" s="23"/>
      <c r="C7" s="24" t="s">
        <v>37</v>
      </c>
      <c r="D7" s="23"/>
      <c r="E7" s="25"/>
      <c r="F7" s="25"/>
      <c r="G7" s="25" t="n">
        <v>214200</v>
      </c>
      <c r="H7" s="29" t="n">
        <f aca="false">G7/626336.36</f>
        <v>0.341988767824368</v>
      </c>
      <c r="I7" s="29" t="n">
        <f aca="false">H7</f>
        <v>0.341988767824368</v>
      </c>
    </row>
    <row r="8" customFormat="false" ht="15" hidden="false" customHeight="false" outlineLevel="0" collapsed="false">
      <c r="A8" s="23" t="s">
        <v>18</v>
      </c>
      <c r="B8" s="23"/>
      <c r="C8" s="24" t="s">
        <v>19</v>
      </c>
      <c r="D8" s="23"/>
      <c r="E8" s="25"/>
      <c r="F8" s="25"/>
      <c r="G8" s="25" t="n">
        <v>201960</v>
      </c>
      <c r="H8" s="29" t="n">
        <f aca="false">G8/626336.36</f>
        <v>0.322446552520119</v>
      </c>
      <c r="I8" s="29" t="n">
        <f aca="false">SUM(H8,I7)</f>
        <v>0.664435320344487</v>
      </c>
    </row>
    <row r="9" customFormat="false" ht="15" hidden="false" customHeight="false" outlineLevel="0" collapsed="false">
      <c r="A9" s="23" t="s">
        <v>66</v>
      </c>
      <c r="B9" s="23"/>
      <c r="C9" s="24" t="s">
        <v>67</v>
      </c>
      <c r="D9" s="23"/>
      <c r="E9" s="25"/>
      <c r="F9" s="25"/>
      <c r="G9" s="25" t="n">
        <v>117631.68</v>
      </c>
      <c r="H9" s="29" t="n">
        <f aca="false">G9/626336.36</f>
        <v>0.187809119049068</v>
      </c>
      <c r="I9" s="29" t="n">
        <f aca="false">SUM(H9,I8)</f>
        <v>0.852244439393555</v>
      </c>
    </row>
    <row r="10" customFormat="false" ht="15" hidden="false" customHeight="false" outlineLevel="0" collapsed="false">
      <c r="A10" s="23" t="s">
        <v>30</v>
      </c>
      <c r="B10" s="23"/>
      <c r="C10" s="30" t="s">
        <v>31</v>
      </c>
      <c r="D10" s="23"/>
      <c r="E10" s="25"/>
      <c r="F10" s="25"/>
      <c r="G10" s="25" t="n">
        <v>90298.8</v>
      </c>
      <c r="H10" s="29" t="n">
        <f aca="false">G10/626336.36</f>
        <v>0.14416981955191</v>
      </c>
      <c r="I10" s="29" t="n">
        <f aca="false">SUM(H10,I9)</f>
        <v>0.996414258945465</v>
      </c>
    </row>
    <row r="11" customFormat="false" ht="15" hidden="false" customHeight="false" outlineLevel="0" collapsed="false">
      <c r="A11" s="23" t="s">
        <v>10</v>
      </c>
      <c r="B11" s="23"/>
      <c r="C11" s="24" t="s">
        <v>11</v>
      </c>
      <c r="D11" s="23"/>
      <c r="E11" s="24"/>
      <c r="F11" s="24"/>
      <c r="G11" s="25" t="n">
        <v>2245.88</v>
      </c>
      <c r="H11" s="29" t="n">
        <f aca="false">G11/626336.36</f>
        <v>0.00358574105453498</v>
      </c>
      <c r="I11" s="29" t="n">
        <f aca="false">SUM(H11,I10)</f>
        <v>1</v>
      </c>
    </row>
    <row r="12" customFormat="false" ht="15" hidden="false" customHeight="false" outlineLevel="0" collapsed="false">
      <c r="A12" s="31"/>
      <c r="B12" s="31"/>
      <c r="C12" s="32"/>
      <c r="D12" s="31"/>
      <c r="E12" s="32"/>
      <c r="F12" s="32"/>
      <c r="G12" s="33"/>
    </row>
    <row r="13" customFormat="false" ht="15" hidden="false" customHeight="false" outlineLevel="0" collapsed="false">
      <c r="A13" s="31"/>
      <c r="B13" s="31"/>
      <c r="C13" s="2" t="s">
        <v>89</v>
      </c>
      <c r="D13" s="31"/>
      <c r="E13" s="32"/>
      <c r="F13" s="32"/>
      <c r="G13" s="33"/>
    </row>
    <row r="14" customFormat="false" ht="15" hidden="false" customHeight="false" outlineLevel="0" collapsed="false">
      <c r="A14" s="5" t="s">
        <v>3</v>
      </c>
      <c r="B14" s="6" t="s">
        <v>4</v>
      </c>
      <c r="C14" s="7" t="s">
        <v>5</v>
      </c>
      <c r="D14" s="5" t="s">
        <v>6</v>
      </c>
      <c r="E14" s="7" t="s">
        <v>7</v>
      </c>
      <c r="F14" s="7" t="s">
        <v>8</v>
      </c>
      <c r="G14" s="7" t="s">
        <v>9</v>
      </c>
      <c r="H14" s="2" t="s">
        <v>87</v>
      </c>
      <c r="I14" s="2" t="s">
        <v>88</v>
      </c>
    </row>
    <row r="15" customFormat="false" ht="25.35" hidden="false" customHeight="false" outlineLevel="0" collapsed="false">
      <c r="A15" s="11" t="s">
        <v>20</v>
      </c>
      <c r="B15" s="12" t="s">
        <v>21</v>
      </c>
      <c r="C15" s="15" t="s">
        <v>22</v>
      </c>
      <c r="D15" s="11" t="s">
        <v>23</v>
      </c>
      <c r="E15" s="14" t="n">
        <v>1080</v>
      </c>
      <c r="F15" s="14" t="n">
        <v>120.08</v>
      </c>
      <c r="G15" s="14" t="n">
        <v>129686.4</v>
      </c>
      <c r="H15" s="29" t="n">
        <f aca="false">G15/626336.36</f>
        <v>0.207055518858908</v>
      </c>
      <c r="I15" s="29" t="n">
        <f aca="false">H15</f>
        <v>0.207055518858908</v>
      </c>
    </row>
    <row r="16" customFormat="false" ht="25.35" hidden="false" customHeight="false" outlineLevel="0" collapsed="false">
      <c r="A16" s="11" t="s">
        <v>68</v>
      </c>
      <c r="B16" s="12" t="s">
        <v>69</v>
      </c>
      <c r="C16" s="15" t="s">
        <v>70</v>
      </c>
      <c r="D16" s="11" t="s">
        <v>71</v>
      </c>
      <c r="E16" s="14" t="n">
        <v>144</v>
      </c>
      <c r="F16" s="14" t="n">
        <v>710.22</v>
      </c>
      <c r="G16" s="14" t="n">
        <v>102271.68</v>
      </c>
      <c r="H16" s="29" t="n">
        <f aca="false">G16/626336.36</f>
        <v>0.163285554745696</v>
      </c>
      <c r="I16" s="29" t="n">
        <f aca="false">SUM(H16,I15)</f>
        <v>0.370341073604604</v>
      </c>
    </row>
    <row r="17" customFormat="false" ht="25.35" hidden="false" customHeight="false" outlineLevel="0" collapsed="false">
      <c r="A17" s="11" t="s">
        <v>32</v>
      </c>
      <c r="B17" s="12" t="s">
        <v>33</v>
      </c>
      <c r="C17" s="15" t="s">
        <v>34</v>
      </c>
      <c r="D17" s="11" t="s">
        <v>35</v>
      </c>
      <c r="E17" s="14" t="n">
        <v>1080</v>
      </c>
      <c r="F17" s="14" t="n">
        <v>83.61</v>
      </c>
      <c r="G17" s="14" t="n">
        <v>90298.8</v>
      </c>
      <c r="H17" s="29" t="n">
        <f aca="false">G17/626336.36</f>
        <v>0.14416981955191</v>
      </c>
      <c r="I17" s="29" t="n">
        <f aca="false">SUM(H17,I16)</f>
        <v>0.514510893156514</v>
      </c>
    </row>
    <row r="18" customFormat="false" ht="15" hidden="false" customHeight="false" outlineLevel="0" collapsed="false">
      <c r="A18" s="11" t="s">
        <v>38</v>
      </c>
      <c r="B18" s="12" t="s">
        <v>39</v>
      </c>
      <c r="C18" s="13" t="s">
        <v>40</v>
      </c>
      <c r="D18" s="11" t="s">
        <v>41</v>
      </c>
      <c r="E18" s="14" t="n">
        <v>3500</v>
      </c>
      <c r="F18" s="14" t="n">
        <v>24</v>
      </c>
      <c r="G18" s="14" t="n">
        <v>84000</v>
      </c>
      <c r="H18" s="29" t="n">
        <f aca="false">G18/626336.36</f>
        <v>0.134113242284066</v>
      </c>
      <c r="I18" s="29" t="n">
        <f aca="false">SUM(H18,I17)</f>
        <v>0.64862413544058</v>
      </c>
    </row>
    <row r="19" customFormat="false" ht="25.35" hidden="false" customHeight="false" outlineLevel="0" collapsed="false">
      <c r="A19" s="11" t="s">
        <v>24</v>
      </c>
      <c r="B19" s="12" t="s">
        <v>25</v>
      </c>
      <c r="C19" s="15" t="s">
        <v>26</v>
      </c>
      <c r="D19" s="11" t="s">
        <v>23</v>
      </c>
      <c r="E19" s="14" t="n">
        <v>1080</v>
      </c>
      <c r="F19" s="14" t="n">
        <v>46.54</v>
      </c>
      <c r="G19" s="14" t="n">
        <v>50263.2</v>
      </c>
      <c r="H19" s="29" t="n">
        <f aca="false">G19/626336.36</f>
        <v>0.0802495323758627</v>
      </c>
      <c r="I19" s="29" t="n">
        <f aca="false">SUM(H19,I18)</f>
        <v>0.728873667816443</v>
      </c>
    </row>
    <row r="20" customFormat="false" ht="15" hidden="false" customHeight="false" outlineLevel="0" collapsed="false">
      <c r="A20" s="11" t="s">
        <v>42</v>
      </c>
      <c r="B20" s="12" t="s">
        <v>43</v>
      </c>
      <c r="C20" s="15" t="s">
        <v>44</v>
      </c>
      <c r="D20" s="11" t="s">
        <v>41</v>
      </c>
      <c r="E20" s="14" t="n">
        <v>3500</v>
      </c>
      <c r="F20" s="14" t="n">
        <v>11.5</v>
      </c>
      <c r="G20" s="14" t="n">
        <v>40250</v>
      </c>
      <c r="H20" s="29" t="n">
        <f aca="false">G20/626336.36</f>
        <v>0.064262595261115</v>
      </c>
      <c r="I20" s="29" t="n">
        <f aca="false">SUM(H20,I19)</f>
        <v>0.793136263077558</v>
      </c>
    </row>
    <row r="21" customFormat="false" ht="15" hidden="false" customHeight="false" outlineLevel="0" collapsed="false">
      <c r="A21" s="11" t="s">
        <v>45</v>
      </c>
      <c r="B21" s="12" t="s">
        <v>46</v>
      </c>
      <c r="C21" s="15" t="s">
        <v>47</v>
      </c>
      <c r="D21" s="11" t="s">
        <v>41</v>
      </c>
      <c r="E21" s="14" t="n">
        <v>3500</v>
      </c>
      <c r="F21" s="14" t="n">
        <v>8</v>
      </c>
      <c r="G21" s="14" t="n">
        <v>28000</v>
      </c>
      <c r="H21" s="29" t="n">
        <f aca="false">G21/626336.36</f>
        <v>0.0447044140946887</v>
      </c>
      <c r="I21" s="29" t="n">
        <f aca="false">SUM(H21,I20)</f>
        <v>0.837840677172247</v>
      </c>
    </row>
    <row r="22" customFormat="false" ht="15" hidden="false" customHeight="false" outlineLevel="0" collapsed="false">
      <c r="A22" s="11" t="s">
        <v>27</v>
      </c>
      <c r="B22" s="12" t="s">
        <v>28</v>
      </c>
      <c r="C22" s="15" t="s">
        <v>29</v>
      </c>
      <c r="D22" s="11" t="s">
        <v>23</v>
      </c>
      <c r="E22" s="14" t="n">
        <v>1080</v>
      </c>
      <c r="F22" s="14" t="n">
        <v>20.38</v>
      </c>
      <c r="G22" s="14" t="n">
        <v>22010.4</v>
      </c>
      <c r="H22" s="29" t="n">
        <f aca="false">G22/626336.36</f>
        <v>0.0351415012853477</v>
      </c>
      <c r="I22" s="29" t="n">
        <f aca="false">SUM(H22,I21)</f>
        <v>0.872982178457594</v>
      </c>
    </row>
    <row r="23" customFormat="false" ht="15" hidden="false" customHeight="false" outlineLevel="0" collapsed="false">
      <c r="A23" s="11" t="s">
        <v>48</v>
      </c>
      <c r="B23" s="12" t="s">
        <v>49</v>
      </c>
      <c r="C23" s="15" t="s">
        <v>50</v>
      </c>
      <c r="D23" s="11" t="s">
        <v>41</v>
      </c>
      <c r="E23" s="14" t="n">
        <v>3500</v>
      </c>
      <c r="F23" s="14" t="n">
        <v>4.7</v>
      </c>
      <c r="G23" s="14" t="n">
        <v>16450</v>
      </c>
      <c r="H23" s="29" t="n">
        <f aca="false">G23/626336.36</f>
        <v>0.0262638432806296</v>
      </c>
      <c r="I23" s="29" t="n">
        <f aca="false">SUM(H23,I22)</f>
        <v>0.899246021738224</v>
      </c>
    </row>
    <row r="24" customFormat="false" ht="15" hidden="false" customHeight="false" outlineLevel="0" collapsed="false">
      <c r="A24" s="11" t="s">
        <v>51</v>
      </c>
      <c r="B24" s="12" t="s">
        <v>52</v>
      </c>
      <c r="C24" s="15" t="s">
        <v>53</v>
      </c>
      <c r="D24" s="11" t="s">
        <v>41</v>
      </c>
      <c r="E24" s="14" t="n">
        <v>3500</v>
      </c>
      <c r="F24" s="14" t="n">
        <v>3.5</v>
      </c>
      <c r="G24" s="14" t="n">
        <v>12250</v>
      </c>
      <c r="H24" s="29" t="n">
        <f aca="false">G24/626336.36</f>
        <v>0.0195581811664263</v>
      </c>
      <c r="I24" s="29" t="n">
        <f aca="false">SUM(H24,I23)</f>
        <v>0.91880420290465</v>
      </c>
    </row>
    <row r="25" customFormat="false" ht="15" hidden="false" customHeight="false" outlineLevel="0" collapsed="false">
      <c r="A25" s="11" t="s">
        <v>54</v>
      </c>
      <c r="B25" s="12" t="s">
        <v>55</v>
      </c>
      <c r="C25" s="15" t="s">
        <v>56</v>
      </c>
      <c r="D25" s="11" t="s">
        <v>41</v>
      </c>
      <c r="E25" s="14" t="n">
        <v>3500</v>
      </c>
      <c r="F25" s="14" t="n">
        <v>3.5</v>
      </c>
      <c r="G25" s="14" t="n">
        <v>12250</v>
      </c>
      <c r="H25" s="29" t="n">
        <f aca="false">G25/626336.36</f>
        <v>0.0195581811664263</v>
      </c>
      <c r="I25" s="29" t="n">
        <f aca="false">SUM(H25,I24)</f>
        <v>0.938362384071076</v>
      </c>
    </row>
    <row r="26" customFormat="false" ht="15" hidden="false" customHeight="false" outlineLevel="0" collapsed="false">
      <c r="A26" s="11" t="s">
        <v>60</v>
      </c>
      <c r="B26" s="12" t="s">
        <v>61</v>
      </c>
      <c r="C26" s="15" t="s">
        <v>62</v>
      </c>
      <c r="D26" s="11" t="s">
        <v>41</v>
      </c>
      <c r="E26" s="14" t="n">
        <v>3500</v>
      </c>
      <c r="F26" s="14" t="n">
        <v>2.8</v>
      </c>
      <c r="G26" s="14" t="n">
        <v>9800</v>
      </c>
      <c r="H26" s="29" t="n">
        <f aca="false">G26/626336.36</f>
        <v>0.015646544933141</v>
      </c>
      <c r="I26" s="29" t="n">
        <f aca="false">SUM(H26,I25)</f>
        <v>0.954008929004217</v>
      </c>
    </row>
    <row r="27" customFormat="false" ht="25.35" hidden="false" customHeight="false" outlineLevel="0" collapsed="false">
      <c r="A27" s="11" t="s">
        <v>72</v>
      </c>
      <c r="B27" s="12" t="s">
        <v>73</v>
      </c>
      <c r="C27" s="15" t="s">
        <v>74</v>
      </c>
      <c r="D27" s="11" t="s">
        <v>75</v>
      </c>
      <c r="E27" s="14" t="n">
        <v>120</v>
      </c>
      <c r="F27" s="14" t="n">
        <v>69.56</v>
      </c>
      <c r="G27" s="14" t="n">
        <v>8347.2</v>
      </c>
      <c r="H27" s="29" t="n">
        <f aca="false">G27/626336.36</f>
        <v>0.0133270244761138</v>
      </c>
      <c r="I27" s="29" t="n">
        <f aca="false">SUM(H27,I26)</f>
        <v>0.967335953480331</v>
      </c>
    </row>
    <row r="28" customFormat="false" ht="25.35" hidden="false" customHeight="false" outlineLevel="0" collapsed="false">
      <c r="A28" s="11" t="s">
        <v>76</v>
      </c>
      <c r="B28" s="12" t="s">
        <v>77</v>
      </c>
      <c r="C28" s="15" t="s">
        <v>78</v>
      </c>
      <c r="D28" s="11" t="s">
        <v>6</v>
      </c>
      <c r="E28" s="14" t="n">
        <v>30</v>
      </c>
      <c r="F28" s="14" t="n">
        <v>233.76</v>
      </c>
      <c r="G28" s="14" t="n">
        <v>7012.8</v>
      </c>
      <c r="H28" s="29" t="n">
        <f aca="false">G28/626336.36</f>
        <v>0.0111965398272583</v>
      </c>
      <c r="I28" s="29" t="n">
        <f aca="false">SUM(H28,I27)</f>
        <v>0.97853249330759</v>
      </c>
    </row>
    <row r="29" customFormat="false" ht="15" hidden="false" customHeight="false" outlineLevel="0" collapsed="false">
      <c r="A29" s="11" t="s">
        <v>57</v>
      </c>
      <c r="B29" s="12" t="s">
        <v>58</v>
      </c>
      <c r="C29" s="15" t="s">
        <v>59</v>
      </c>
      <c r="D29" s="11" t="s">
        <v>41</v>
      </c>
      <c r="E29" s="14" t="n">
        <v>3500</v>
      </c>
      <c r="F29" s="14" t="n">
        <v>1.9</v>
      </c>
      <c r="G29" s="14" t="n">
        <v>6650</v>
      </c>
      <c r="H29" s="29" t="n">
        <f aca="false">G29/626336.36</f>
        <v>0.0106172983474886</v>
      </c>
      <c r="I29" s="29" t="n">
        <f aca="false">SUM(H29,I28)</f>
        <v>0.989149791655078</v>
      </c>
    </row>
    <row r="30" customFormat="false" ht="15" hidden="false" customHeight="false" outlineLevel="0" collapsed="false">
      <c r="A30" s="11" t="s">
        <v>63</v>
      </c>
      <c r="B30" s="12" t="s">
        <v>64</v>
      </c>
      <c r="C30" s="13" t="s">
        <v>65</v>
      </c>
      <c r="D30" s="11" t="s">
        <v>41</v>
      </c>
      <c r="E30" s="14" t="n">
        <v>3500</v>
      </c>
      <c r="F30" s="14" t="n">
        <v>1.3</v>
      </c>
      <c r="G30" s="14" t="n">
        <v>4550</v>
      </c>
      <c r="H30" s="29" t="n">
        <f aca="false">G30/626336.36</f>
        <v>0.00726446729038691</v>
      </c>
      <c r="I30" s="29" t="n">
        <f aca="false">SUM(H30,I29)</f>
        <v>0.996414258945465</v>
      </c>
    </row>
    <row r="31" customFormat="false" ht="15" hidden="false" customHeight="false" outlineLevel="0" collapsed="false">
      <c r="A31" s="11" t="s">
        <v>15</v>
      </c>
      <c r="B31" s="12" t="s">
        <v>16</v>
      </c>
      <c r="C31" s="13" t="s">
        <v>17</v>
      </c>
      <c r="D31" s="11" t="s">
        <v>6</v>
      </c>
      <c r="E31" s="14" t="n">
        <v>12</v>
      </c>
      <c r="F31" s="14" t="n">
        <v>99.64</v>
      </c>
      <c r="G31" s="14" t="n">
        <v>1195.68</v>
      </c>
      <c r="H31" s="29" t="n">
        <f aca="false">G31/626336.36</f>
        <v>0.00190900620874062</v>
      </c>
      <c r="I31" s="29" t="n">
        <f aca="false">SUM(H31,I30)</f>
        <v>0.998323265154206</v>
      </c>
    </row>
    <row r="32" customFormat="false" ht="15" hidden="false" customHeight="false" outlineLevel="0" collapsed="false">
      <c r="A32" s="11" t="s">
        <v>12</v>
      </c>
      <c r="B32" s="12" t="s">
        <v>13</v>
      </c>
      <c r="C32" s="13" t="s">
        <v>14</v>
      </c>
      <c r="D32" s="11" t="s">
        <v>6</v>
      </c>
      <c r="E32" s="14" t="n">
        <v>4</v>
      </c>
      <c r="F32" s="14" t="n">
        <v>262.55</v>
      </c>
      <c r="G32" s="14" t="n">
        <v>1050.2</v>
      </c>
      <c r="H32" s="29" t="n">
        <f aca="false">G32/626336.36</f>
        <v>0.00167673484579436</v>
      </c>
      <c r="I32" s="29" t="n">
        <f aca="false">SUM(H32,I31)</f>
        <v>1</v>
      </c>
    </row>
    <row r="33" customFormat="false" ht="15" hidden="false" customHeight="false" outlineLevel="0" collapsed="false">
      <c r="C33" s="22"/>
    </row>
    <row r="34" customFormat="false" ht="15" hidden="false" customHeight="false" outlineLevel="0" collapsed="false">
      <c r="G34" s="22"/>
    </row>
  </sheetData>
  <printOptions headings="false" gridLines="false" gridLinesSet="true" horizontalCentered="false" verticalCentered="false"/>
  <pageMargins left="0.511805555555556" right="0.511805555555556" top="2.60347222222222" bottom="0.7875" header="0.315277777777778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C2" activeCellId="0" sqref="C2"/>
    </sheetView>
  </sheetViews>
  <sheetFormatPr defaultColWidth="8.88671875" defaultRowHeight="15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10.11"/>
    <col collapsed="false" customWidth="true" hidden="false" outlineLevel="0" max="3" min="3" style="2" width="83.33"/>
    <col collapsed="false" customWidth="true" hidden="false" outlineLevel="0" max="5" min="4" style="1" width="5.33"/>
    <col collapsed="false" customWidth="true" hidden="false" outlineLevel="0" max="6" min="6" style="1" width="12.56"/>
    <col collapsed="false" customWidth="true" hidden="false" outlineLevel="0" max="7" min="7" style="1" width="10.44"/>
    <col collapsed="false" customWidth="true" hidden="false" outlineLevel="0" max="8" min="8" style="1" width="9.88"/>
    <col collapsed="false" customWidth="true" hidden="false" outlineLevel="0" max="9" min="9" style="2" width="8.77"/>
    <col collapsed="false" customWidth="false" hidden="false" outlineLevel="0" max="16384" min="10" style="2" width="8.88"/>
  </cols>
  <sheetData>
    <row r="1" customFormat="false" ht="24.45" hidden="false" customHeight="false" outlineLevel="0" collapsed="false">
      <c r="C1" s="34" t="s">
        <v>90</v>
      </c>
    </row>
    <row r="3" customFormat="false" ht="15" hidden="false" customHeight="false" outlineLevel="0" collapsed="false">
      <c r="I3" s="4"/>
    </row>
    <row r="4" customFormat="false" ht="15" hidden="false" customHeight="false" outlineLevel="0" collapsed="false">
      <c r="A4" s="5" t="s">
        <v>3</v>
      </c>
      <c r="B4" s="6" t="s">
        <v>4</v>
      </c>
      <c r="C4" s="35" t="s">
        <v>5</v>
      </c>
      <c r="D4" s="5" t="s">
        <v>6</v>
      </c>
      <c r="E4" s="5" t="s">
        <v>6</v>
      </c>
      <c r="F4" s="5" t="s">
        <v>91</v>
      </c>
      <c r="G4" s="5" t="s">
        <v>92</v>
      </c>
      <c r="H4" s="5" t="s">
        <v>93</v>
      </c>
      <c r="I4" s="7" t="s">
        <v>7</v>
      </c>
    </row>
    <row r="5" customFormat="false" ht="15" hidden="false" customHeight="false" outlineLevel="0" collapsed="false">
      <c r="A5" s="23" t="s">
        <v>10</v>
      </c>
      <c r="B5" s="23"/>
      <c r="C5" s="30" t="s">
        <v>11</v>
      </c>
      <c r="D5" s="23"/>
      <c r="E5" s="23"/>
      <c r="F5" s="23"/>
      <c r="G5" s="23"/>
      <c r="H5" s="23"/>
      <c r="I5" s="24"/>
    </row>
    <row r="6" customFormat="false" ht="15" hidden="false" customHeight="false" outlineLevel="0" collapsed="false">
      <c r="A6" s="11" t="s">
        <v>12</v>
      </c>
      <c r="B6" s="12" t="s">
        <v>13</v>
      </c>
      <c r="C6" s="15" t="s">
        <v>14</v>
      </c>
      <c r="D6" s="11" t="s">
        <v>6</v>
      </c>
      <c r="E6" s="11"/>
      <c r="F6" s="11"/>
      <c r="G6" s="11"/>
      <c r="H6" s="11"/>
      <c r="I6" s="14" t="n">
        <f aca="false">SUM(E7:E8)</f>
        <v>4</v>
      </c>
    </row>
    <row r="7" customFormat="false" ht="15" hidden="false" customHeight="false" outlineLevel="0" collapsed="false">
      <c r="A7" s="36"/>
      <c r="B7" s="36"/>
      <c r="C7" s="37" t="s">
        <v>94</v>
      </c>
      <c r="D7" s="36"/>
      <c r="E7" s="36" t="n">
        <v>2</v>
      </c>
      <c r="F7" s="36"/>
      <c r="G7" s="36"/>
      <c r="H7" s="36"/>
      <c r="I7" s="14"/>
    </row>
    <row r="8" customFormat="false" ht="15" hidden="false" customHeight="false" outlineLevel="0" collapsed="false">
      <c r="A8" s="36"/>
      <c r="B8" s="36"/>
      <c r="C8" s="37" t="s">
        <v>95</v>
      </c>
      <c r="D8" s="36"/>
      <c r="E8" s="36" t="n">
        <v>2</v>
      </c>
      <c r="F8" s="36"/>
      <c r="G8" s="36"/>
      <c r="H8" s="36"/>
      <c r="I8" s="14"/>
    </row>
    <row r="9" customFormat="false" ht="15" hidden="false" customHeight="false" outlineLevel="0" collapsed="false">
      <c r="A9" s="11" t="s">
        <v>15</v>
      </c>
      <c r="B9" s="12" t="s">
        <v>16</v>
      </c>
      <c r="C9" s="15" t="s">
        <v>17</v>
      </c>
      <c r="D9" s="11" t="s">
        <v>6</v>
      </c>
      <c r="E9" s="11"/>
      <c r="F9" s="11"/>
      <c r="G9" s="11"/>
      <c r="H9" s="11"/>
      <c r="I9" s="14" t="n">
        <f aca="false">SUM(E10:E13)</f>
        <v>12</v>
      </c>
    </row>
    <row r="10" customFormat="false" ht="15" hidden="false" customHeight="false" outlineLevel="0" collapsed="false">
      <c r="A10" s="11"/>
      <c r="B10" s="12"/>
      <c r="C10" s="37" t="s">
        <v>94</v>
      </c>
      <c r="D10" s="36"/>
      <c r="E10" s="36" t="n">
        <v>2</v>
      </c>
      <c r="F10" s="11"/>
      <c r="G10" s="11"/>
      <c r="H10" s="11"/>
      <c r="I10" s="14"/>
    </row>
    <row r="11" customFormat="false" ht="15" hidden="false" customHeight="false" outlineLevel="0" collapsed="false">
      <c r="A11" s="11"/>
      <c r="B11" s="12"/>
      <c r="C11" s="37" t="s">
        <v>95</v>
      </c>
      <c r="D11" s="36"/>
      <c r="E11" s="36" t="n">
        <v>2</v>
      </c>
      <c r="F11" s="11"/>
      <c r="G11" s="11"/>
      <c r="H11" s="11"/>
      <c r="I11" s="14"/>
    </row>
    <row r="12" customFormat="false" ht="15" hidden="false" customHeight="false" outlineLevel="0" collapsed="false">
      <c r="A12" s="11"/>
      <c r="B12" s="12"/>
      <c r="C12" s="37" t="s">
        <v>96</v>
      </c>
      <c r="D12" s="11"/>
      <c r="E12" s="36" t="n">
        <v>4</v>
      </c>
      <c r="F12" s="11"/>
      <c r="G12" s="11"/>
      <c r="H12" s="11"/>
      <c r="I12" s="14"/>
    </row>
    <row r="13" customFormat="false" ht="15" hidden="false" customHeight="false" outlineLevel="0" collapsed="false">
      <c r="A13" s="11"/>
      <c r="B13" s="12"/>
      <c r="C13" s="37" t="s">
        <v>97</v>
      </c>
      <c r="D13" s="11"/>
      <c r="E13" s="36" t="n">
        <v>4</v>
      </c>
      <c r="F13" s="11"/>
      <c r="G13" s="11"/>
      <c r="H13" s="11"/>
      <c r="I13" s="14"/>
    </row>
    <row r="14" customFormat="false" ht="15" hidden="false" customHeight="false" outlineLevel="0" collapsed="false">
      <c r="A14" s="23" t="s">
        <v>18</v>
      </c>
      <c r="B14" s="23"/>
      <c r="C14" s="30" t="s">
        <v>19</v>
      </c>
      <c r="D14" s="23"/>
      <c r="E14" s="23"/>
      <c r="F14" s="23"/>
      <c r="G14" s="23"/>
      <c r="H14" s="23"/>
      <c r="I14" s="25"/>
    </row>
    <row r="15" customFormat="false" ht="25.35" hidden="false" customHeight="false" outlineLevel="0" collapsed="false">
      <c r="A15" s="11" t="s">
        <v>20</v>
      </c>
      <c r="B15" s="12" t="s">
        <v>98</v>
      </c>
      <c r="C15" s="15" t="s">
        <v>99</v>
      </c>
      <c r="D15" s="11" t="s">
        <v>23</v>
      </c>
      <c r="E15" s="36" t="n">
        <v>90</v>
      </c>
      <c r="F15" s="36"/>
      <c r="G15" s="36"/>
      <c r="H15" s="36" t="n">
        <v>12</v>
      </c>
      <c r="I15" s="14" t="n">
        <f aca="false">ROUND(E15*H15,2)</f>
        <v>1080</v>
      </c>
    </row>
    <row r="16" customFormat="false" ht="25.35" hidden="false" customHeight="false" outlineLevel="0" collapsed="false">
      <c r="A16" s="11" t="s">
        <v>24</v>
      </c>
      <c r="B16" s="12" t="s">
        <v>100</v>
      </c>
      <c r="C16" s="15" t="s">
        <v>26</v>
      </c>
      <c r="D16" s="11" t="s">
        <v>23</v>
      </c>
      <c r="E16" s="36" t="n">
        <f aca="false">E15</f>
        <v>90</v>
      </c>
      <c r="F16" s="36"/>
      <c r="G16" s="36"/>
      <c r="H16" s="36" t="n">
        <v>12</v>
      </c>
      <c r="I16" s="14" t="n">
        <f aca="false">ROUND(E16*H16,2)</f>
        <v>1080</v>
      </c>
    </row>
    <row r="17" customFormat="false" ht="25.35" hidden="false" customHeight="false" outlineLevel="0" collapsed="false">
      <c r="A17" s="11" t="s">
        <v>27</v>
      </c>
      <c r="B17" s="12" t="s">
        <v>101</v>
      </c>
      <c r="C17" s="15" t="s">
        <v>29</v>
      </c>
      <c r="D17" s="11" t="s">
        <v>23</v>
      </c>
      <c r="E17" s="36" t="n">
        <f aca="false">E15</f>
        <v>90</v>
      </c>
      <c r="F17" s="36"/>
      <c r="G17" s="36"/>
      <c r="H17" s="36" t="n">
        <v>12</v>
      </c>
      <c r="I17" s="14" t="n">
        <f aca="false">ROUND(E17*H17,2)</f>
        <v>1080</v>
      </c>
    </row>
    <row r="18" customFormat="false" ht="15" hidden="false" customHeight="false" outlineLevel="0" collapsed="false">
      <c r="A18" s="26" t="s">
        <v>30</v>
      </c>
      <c r="B18" s="26"/>
      <c r="C18" s="27" t="s">
        <v>31</v>
      </c>
      <c r="D18" s="26"/>
      <c r="E18" s="38"/>
      <c r="F18" s="38"/>
      <c r="G18" s="38"/>
      <c r="H18" s="38"/>
      <c r="I18" s="28"/>
    </row>
    <row r="19" customFormat="false" ht="25.35" hidden="false" customHeight="false" outlineLevel="0" collapsed="false">
      <c r="A19" s="11" t="s">
        <v>32</v>
      </c>
      <c r="B19" s="12" t="s">
        <v>33</v>
      </c>
      <c r="C19" s="15" t="s">
        <v>34</v>
      </c>
      <c r="D19" s="11" t="s">
        <v>35</v>
      </c>
      <c r="E19" s="36" t="n">
        <v>90</v>
      </c>
      <c r="F19" s="36"/>
      <c r="G19" s="36"/>
      <c r="H19" s="36" t="n">
        <v>12</v>
      </c>
      <c r="I19" s="14" t="n">
        <f aca="false">ROUND(E19*H19,2)</f>
        <v>1080</v>
      </c>
    </row>
    <row r="20" customFormat="false" ht="15" hidden="false" customHeight="false" outlineLevel="0" collapsed="false">
      <c r="A20" s="23" t="s">
        <v>36</v>
      </c>
      <c r="B20" s="23"/>
      <c r="C20" s="30" t="s">
        <v>37</v>
      </c>
      <c r="D20" s="23"/>
      <c r="E20" s="39"/>
      <c r="F20" s="39"/>
      <c r="G20" s="39"/>
      <c r="H20" s="39"/>
      <c r="I20" s="25"/>
    </row>
    <row r="21" customFormat="false" ht="15" hidden="false" customHeight="false" outlineLevel="0" collapsed="false">
      <c r="A21" s="11" t="s">
        <v>38</v>
      </c>
      <c r="B21" s="12" t="s">
        <v>39</v>
      </c>
      <c r="C21" s="15" t="s">
        <v>102</v>
      </c>
      <c r="D21" s="11" t="s">
        <v>41</v>
      </c>
      <c r="E21" s="36"/>
      <c r="F21" s="36" t="n">
        <v>3500</v>
      </c>
      <c r="G21" s="36"/>
      <c r="H21" s="36"/>
      <c r="I21" s="14" t="n">
        <v>3500</v>
      </c>
    </row>
    <row r="22" customFormat="false" ht="15" hidden="false" customHeight="false" outlineLevel="0" collapsed="false">
      <c r="A22" s="11" t="s">
        <v>42</v>
      </c>
      <c r="B22" s="12" t="s">
        <v>43</v>
      </c>
      <c r="C22" s="15" t="s">
        <v>44</v>
      </c>
      <c r="D22" s="11" t="s">
        <v>41</v>
      </c>
      <c r="E22" s="36"/>
      <c r="F22" s="36" t="n">
        <v>3500</v>
      </c>
      <c r="G22" s="36"/>
      <c r="H22" s="36"/>
      <c r="I22" s="14" t="n">
        <v>3500</v>
      </c>
    </row>
    <row r="23" customFormat="false" ht="15" hidden="false" customHeight="false" outlineLevel="0" collapsed="false">
      <c r="A23" s="11" t="s">
        <v>45</v>
      </c>
      <c r="B23" s="12" t="s">
        <v>46</v>
      </c>
      <c r="C23" s="15" t="s">
        <v>47</v>
      </c>
      <c r="D23" s="11" t="s">
        <v>41</v>
      </c>
      <c r="E23" s="36"/>
      <c r="F23" s="36" t="n">
        <v>3500</v>
      </c>
      <c r="G23" s="36"/>
      <c r="H23" s="36"/>
      <c r="I23" s="14" t="n">
        <v>3500</v>
      </c>
    </row>
    <row r="24" customFormat="false" ht="15" hidden="false" customHeight="false" outlineLevel="0" collapsed="false">
      <c r="A24" s="11" t="s">
        <v>48</v>
      </c>
      <c r="B24" s="12" t="s">
        <v>49</v>
      </c>
      <c r="C24" s="15" t="s">
        <v>50</v>
      </c>
      <c r="D24" s="11" t="s">
        <v>41</v>
      </c>
      <c r="E24" s="36"/>
      <c r="F24" s="36" t="n">
        <v>3500</v>
      </c>
      <c r="G24" s="36"/>
      <c r="H24" s="36"/>
      <c r="I24" s="14" t="n">
        <v>3500</v>
      </c>
    </row>
    <row r="25" customFormat="false" ht="15" hidden="false" customHeight="false" outlineLevel="0" collapsed="false">
      <c r="A25" s="11" t="s">
        <v>51</v>
      </c>
      <c r="B25" s="12" t="s">
        <v>52</v>
      </c>
      <c r="C25" s="15" t="s">
        <v>53</v>
      </c>
      <c r="D25" s="11" t="s">
        <v>41</v>
      </c>
      <c r="E25" s="36"/>
      <c r="F25" s="36" t="n">
        <v>3500</v>
      </c>
      <c r="G25" s="36"/>
      <c r="H25" s="36"/>
      <c r="I25" s="14" t="n">
        <v>3500</v>
      </c>
    </row>
    <row r="26" customFormat="false" ht="15" hidden="false" customHeight="false" outlineLevel="0" collapsed="false">
      <c r="A26" s="11" t="s">
        <v>54</v>
      </c>
      <c r="B26" s="12" t="s">
        <v>55</v>
      </c>
      <c r="C26" s="15" t="s">
        <v>56</v>
      </c>
      <c r="D26" s="11" t="s">
        <v>41</v>
      </c>
      <c r="E26" s="36"/>
      <c r="F26" s="36" t="n">
        <v>3500</v>
      </c>
      <c r="G26" s="36"/>
      <c r="H26" s="36"/>
      <c r="I26" s="14" t="n">
        <v>3500</v>
      </c>
    </row>
    <row r="27" customFormat="false" ht="15" hidden="false" customHeight="false" outlineLevel="0" collapsed="false">
      <c r="A27" s="11" t="s">
        <v>57</v>
      </c>
      <c r="B27" s="12" t="s">
        <v>58</v>
      </c>
      <c r="C27" s="15" t="s">
        <v>59</v>
      </c>
      <c r="D27" s="11" t="s">
        <v>41</v>
      </c>
      <c r="E27" s="36"/>
      <c r="F27" s="36" t="n">
        <v>3500</v>
      </c>
      <c r="G27" s="36"/>
      <c r="H27" s="36"/>
      <c r="I27" s="14" t="n">
        <v>3500</v>
      </c>
    </row>
    <row r="28" customFormat="false" ht="15" hidden="false" customHeight="false" outlineLevel="0" collapsed="false">
      <c r="A28" s="11" t="s">
        <v>60</v>
      </c>
      <c r="B28" s="12" t="s">
        <v>61</v>
      </c>
      <c r="C28" s="15" t="s">
        <v>62</v>
      </c>
      <c r="D28" s="11" t="s">
        <v>41</v>
      </c>
      <c r="E28" s="36"/>
      <c r="F28" s="36" t="n">
        <v>3500</v>
      </c>
      <c r="G28" s="36"/>
      <c r="H28" s="36"/>
      <c r="I28" s="14" t="n">
        <v>3500</v>
      </c>
    </row>
    <row r="29" customFormat="false" ht="15" hidden="false" customHeight="false" outlineLevel="0" collapsed="false">
      <c r="A29" s="11" t="s">
        <v>63</v>
      </c>
      <c r="B29" s="12" t="s">
        <v>64</v>
      </c>
      <c r="C29" s="15" t="s">
        <v>65</v>
      </c>
      <c r="D29" s="11" t="s">
        <v>41</v>
      </c>
      <c r="E29" s="36"/>
      <c r="F29" s="36" t="n">
        <v>3500</v>
      </c>
      <c r="G29" s="36"/>
      <c r="H29" s="36"/>
      <c r="I29" s="14" t="n">
        <v>3500</v>
      </c>
    </row>
    <row r="30" customFormat="false" ht="15" hidden="false" customHeight="false" outlineLevel="0" collapsed="false">
      <c r="A30" s="23" t="s">
        <v>66</v>
      </c>
      <c r="B30" s="23"/>
      <c r="C30" s="30" t="s">
        <v>67</v>
      </c>
      <c r="D30" s="23"/>
      <c r="E30" s="39"/>
      <c r="F30" s="39"/>
      <c r="G30" s="39"/>
      <c r="H30" s="39"/>
      <c r="I30" s="25"/>
    </row>
    <row r="31" customFormat="false" ht="25.35" hidden="false" customHeight="false" outlineLevel="0" collapsed="false">
      <c r="A31" s="11" t="s">
        <v>68</v>
      </c>
      <c r="B31" s="12" t="s">
        <v>69</v>
      </c>
      <c r="C31" s="15" t="s">
        <v>70</v>
      </c>
      <c r="D31" s="11" t="s">
        <v>71</v>
      </c>
      <c r="E31" s="36" t="n">
        <v>12</v>
      </c>
      <c r="F31" s="36"/>
      <c r="G31" s="36"/>
      <c r="H31" s="36" t="n">
        <v>12</v>
      </c>
      <c r="I31" s="14" t="n">
        <f aca="false">E31*H31</f>
        <v>144</v>
      </c>
    </row>
    <row r="32" customFormat="false" ht="25.35" hidden="false" customHeight="false" outlineLevel="0" collapsed="false">
      <c r="A32" s="11" t="s">
        <v>72</v>
      </c>
      <c r="B32" s="12" t="s">
        <v>73</v>
      </c>
      <c r="C32" s="15" t="s">
        <v>74</v>
      </c>
      <c r="D32" s="11" t="s">
        <v>75</v>
      </c>
      <c r="E32" s="36" t="n">
        <v>30</v>
      </c>
      <c r="F32" s="36"/>
      <c r="G32" s="36" t="n">
        <v>4</v>
      </c>
      <c r="H32" s="36"/>
      <c r="I32" s="14" t="n">
        <f aca="false">E32*G32</f>
        <v>120</v>
      </c>
    </row>
    <row r="33" customFormat="false" ht="15" hidden="false" customHeight="false" outlineLevel="0" collapsed="false">
      <c r="A33" s="11" t="s">
        <v>76</v>
      </c>
      <c r="B33" s="12" t="s">
        <v>77</v>
      </c>
      <c r="C33" s="15" t="s">
        <v>78</v>
      </c>
      <c r="D33" s="11" t="s">
        <v>6</v>
      </c>
      <c r="E33" s="36" t="n">
        <v>30</v>
      </c>
      <c r="F33" s="36"/>
      <c r="G33" s="36"/>
      <c r="H33" s="36"/>
      <c r="I33" s="14" t="n">
        <f aca="false">E33</f>
        <v>30</v>
      </c>
    </row>
    <row r="34" customFormat="false" ht="15" hidden="false" customHeight="false" outlineLevel="0" collapsed="false">
      <c r="C34" s="22"/>
    </row>
  </sheetData>
  <printOptions headings="false" gridLines="false" gridLinesSet="true" horizontalCentered="false" verticalCentered="false"/>
  <pageMargins left="0.708333333333333" right="0.511805555555556" top="2.20972222222222" bottom="0.7875" header="0.315277777777778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61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C66" activeCellId="0" sqref="C66"/>
    </sheetView>
  </sheetViews>
  <sheetFormatPr defaultColWidth="8.88671875" defaultRowHeight="15" zeroHeight="false" outlineLevelRow="0" outlineLevelCol="0"/>
  <cols>
    <col collapsed="false" customWidth="false" hidden="false" outlineLevel="0" max="1" min="1" style="40" width="8.88"/>
    <col collapsed="false" customWidth="true" hidden="false" outlineLevel="0" max="2" min="2" style="40" width="21.77"/>
    <col collapsed="false" customWidth="true" hidden="false" outlineLevel="0" max="3" min="3" style="40" width="58.56"/>
    <col collapsed="false" customWidth="true" hidden="false" outlineLevel="0" max="4" min="4" style="40" width="19.56"/>
    <col collapsed="false" customWidth="true" hidden="false" outlineLevel="0" max="5" min="5" style="41" width="13"/>
    <col collapsed="false" customWidth="true" hidden="false" outlineLevel="0" max="6" min="6" style="41" width="11.11"/>
    <col collapsed="false" customWidth="true" hidden="false" outlineLevel="0" max="7" min="7" style="40" width="15.22"/>
    <col collapsed="false" customWidth="false" hidden="false" outlineLevel="0" max="16384" min="8" style="40" width="8.88"/>
  </cols>
  <sheetData>
    <row r="1" customFormat="false" ht="15" hidden="false" customHeight="false" outlineLevel="0" collapsed="false">
      <c r="B1" s="40" t="s">
        <v>103</v>
      </c>
    </row>
    <row r="2" customFormat="false" ht="15" hidden="false" customHeight="false" outlineLevel="0" collapsed="false">
      <c r="A2" s="2" t="str">
        <f aca="false">PLANILHA!A17</f>
        <v>4.1</v>
      </c>
      <c r="B2" s="2" t="str">
        <f aca="false">PLANILHA!B17</f>
        <v>CP 01</v>
      </c>
      <c r="C2" s="2" t="str">
        <f aca="false">PLANILHA!C17</f>
        <v>PROJETO PLANIALTIMÉTRICO / ARQUITETONICO</v>
      </c>
      <c r="D2" s="1"/>
    </row>
    <row r="3" customFormat="false" ht="15" hidden="false" customHeight="false" outlineLevel="0" collapsed="false">
      <c r="A3" s="2"/>
      <c r="B3" s="42" t="s">
        <v>3</v>
      </c>
      <c r="C3" s="42" t="s">
        <v>5</v>
      </c>
      <c r="D3" s="43" t="s">
        <v>104</v>
      </c>
      <c r="E3" s="44" t="s">
        <v>105</v>
      </c>
      <c r="F3" s="45" t="s">
        <v>106</v>
      </c>
      <c r="G3" s="43" t="s">
        <v>107</v>
      </c>
    </row>
    <row r="4" customFormat="false" ht="15" hidden="false" customHeight="false" outlineLevel="0" collapsed="false">
      <c r="A4" s="2"/>
      <c r="B4" s="15" t="s">
        <v>108</v>
      </c>
      <c r="C4" s="15" t="str">
        <f aca="false">C2</f>
        <v>PROJETO PLANIALTIMÉTRICO / ARQUITETONICO</v>
      </c>
      <c r="D4" s="12" t="s">
        <v>41</v>
      </c>
      <c r="E4" s="46" t="n">
        <v>1</v>
      </c>
      <c r="F4" s="46" t="n">
        <v>24</v>
      </c>
      <c r="G4" s="47" t="n">
        <f aca="false">E4*F4</f>
        <v>24</v>
      </c>
      <c r="H4" s="40" t="s">
        <v>109</v>
      </c>
    </row>
    <row r="5" customFormat="false" ht="15" hidden="false" customHeight="false" outlineLevel="0" collapsed="false">
      <c r="A5" s="2"/>
      <c r="B5" s="15"/>
      <c r="C5" s="15"/>
      <c r="D5" s="12"/>
      <c r="E5" s="46"/>
      <c r="F5" s="46"/>
      <c r="G5" s="47" t="n">
        <f aca="false">E5*F5</f>
        <v>0</v>
      </c>
    </row>
    <row r="6" customFormat="false" ht="15" hidden="false" customHeight="false" outlineLevel="0" collapsed="false">
      <c r="A6" s="2"/>
      <c r="B6" s="15"/>
      <c r="C6" s="15"/>
      <c r="D6" s="12"/>
      <c r="E6" s="46"/>
      <c r="F6" s="46"/>
      <c r="G6" s="47" t="n">
        <f aca="false">E6*F6</f>
        <v>0</v>
      </c>
    </row>
    <row r="7" customFormat="false" ht="15" hidden="false" customHeight="false" outlineLevel="0" collapsed="false">
      <c r="A7" s="2"/>
      <c r="B7" s="48"/>
      <c r="C7" s="49" t="s">
        <v>107</v>
      </c>
      <c r="D7" s="50"/>
      <c r="E7" s="51"/>
      <c r="F7" s="51"/>
      <c r="G7" s="52" t="n">
        <f aca="false">SUM(G4:G6)</f>
        <v>24</v>
      </c>
    </row>
    <row r="8" customFormat="false" ht="15" hidden="false" customHeight="false" outlineLevel="0" collapsed="false">
      <c r="A8" s="40" t="str">
        <f aca="false">'MEMORIA DE CALCULO'!A22</f>
        <v>4.2</v>
      </c>
      <c r="B8" s="40" t="str">
        <f aca="false">'MEMORIA DE CALCULO'!B22</f>
        <v>CP 02</v>
      </c>
      <c r="C8" s="40" t="str">
        <f aca="false">'MEMORIA DE CALCULO'!C22</f>
        <v>PROJETO ESTRUTURAL</v>
      </c>
    </row>
    <row r="9" customFormat="false" ht="15" hidden="false" customHeight="false" outlineLevel="0" collapsed="false">
      <c r="B9" s="42" t="s">
        <v>3</v>
      </c>
      <c r="C9" s="42" t="s">
        <v>5</v>
      </c>
      <c r="D9" s="43" t="s">
        <v>104</v>
      </c>
      <c r="E9" s="44" t="s">
        <v>105</v>
      </c>
      <c r="F9" s="45" t="s">
        <v>106</v>
      </c>
      <c r="G9" s="43" t="s">
        <v>107</v>
      </c>
    </row>
    <row r="10" customFormat="false" ht="15" hidden="false" customHeight="false" outlineLevel="0" collapsed="false">
      <c r="B10" s="15" t="s">
        <v>110</v>
      </c>
      <c r="C10" s="15" t="str">
        <f aca="false">C8</f>
        <v>PROJETO ESTRUTURAL</v>
      </c>
      <c r="D10" s="12" t="s">
        <v>41</v>
      </c>
      <c r="E10" s="46" t="n">
        <v>1</v>
      </c>
      <c r="F10" s="46" t="n">
        <v>11.5</v>
      </c>
      <c r="G10" s="47" t="n">
        <f aca="false">E10*F10</f>
        <v>11.5</v>
      </c>
      <c r="H10" s="40" t="s">
        <v>109</v>
      </c>
    </row>
    <row r="11" customFormat="false" ht="15" hidden="false" customHeight="false" outlineLevel="0" collapsed="false">
      <c r="B11" s="15"/>
      <c r="C11" s="15"/>
      <c r="D11" s="12"/>
      <c r="E11" s="46"/>
      <c r="F11" s="46"/>
      <c r="G11" s="47" t="n">
        <f aca="false">E11*F11</f>
        <v>0</v>
      </c>
    </row>
    <row r="12" customFormat="false" ht="15" hidden="false" customHeight="false" outlineLevel="0" collapsed="false">
      <c r="B12" s="15"/>
      <c r="C12" s="15"/>
      <c r="D12" s="12"/>
      <c r="E12" s="46"/>
      <c r="F12" s="46"/>
      <c r="G12" s="47" t="n">
        <f aca="false">E12*F12</f>
        <v>0</v>
      </c>
    </row>
    <row r="13" customFormat="false" ht="15" hidden="false" customHeight="false" outlineLevel="0" collapsed="false">
      <c r="B13" s="48"/>
      <c r="C13" s="49" t="s">
        <v>107</v>
      </c>
      <c r="D13" s="50"/>
      <c r="E13" s="51"/>
      <c r="F13" s="51"/>
      <c r="G13" s="52" t="n">
        <f aca="false">SUM(G10:G12)</f>
        <v>11.5</v>
      </c>
    </row>
    <row r="14" customFormat="false" ht="15" hidden="false" customHeight="false" outlineLevel="0" collapsed="false">
      <c r="A14" s="40" t="str">
        <f aca="false">PLANILHA!A19</f>
        <v>4.3</v>
      </c>
      <c r="B14" s="40" t="str">
        <f aca="false">PLANILHA!B19</f>
        <v>CP 03</v>
      </c>
      <c r="C14" s="40" t="str">
        <f aca="false">PLANILHA!C19</f>
        <v>PROJETO ELÉTRICO</v>
      </c>
    </row>
    <row r="15" customFormat="false" ht="15" hidden="false" customHeight="false" outlineLevel="0" collapsed="false">
      <c r="B15" s="42" t="s">
        <v>3</v>
      </c>
      <c r="C15" s="42" t="s">
        <v>5</v>
      </c>
      <c r="D15" s="43" t="s">
        <v>104</v>
      </c>
      <c r="E15" s="44" t="s">
        <v>105</v>
      </c>
      <c r="F15" s="45" t="s">
        <v>106</v>
      </c>
      <c r="G15" s="43" t="s">
        <v>107</v>
      </c>
    </row>
    <row r="16" customFormat="false" ht="15" hidden="false" customHeight="false" outlineLevel="0" collapsed="false">
      <c r="B16" s="15" t="s">
        <v>111</v>
      </c>
      <c r="C16" s="15" t="str">
        <f aca="false">C14</f>
        <v>PROJETO ELÉTRICO</v>
      </c>
      <c r="D16" s="12" t="s">
        <v>41</v>
      </c>
      <c r="E16" s="46" t="n">
        <v>1</v>
      </c>
      <c r="F16" s="46" t="n">
        <v>8</v>
      </c>
      <c r="G16" s="47" t="n">
        <f aca="false">E16*F16</f>
        <v>8</v>
      </c>
      <c r="H16" s="40" t="s">
        <v>109</v>
      </c>
    </row>
    <row r="17" customFormat="false" ht="15" hidden="false" customHeight="false" outlineLevel="0" collapsed="false">
      <c r="B17" s="15"/>
      <c r="C17" s="15"/>
      <c r="D17" s="12"/>
      <c r="E17" s="46"/>
      <c r="F17" s="46"/>
      <c r="G17" s="47" t="n">
        <f aca="false">E17*F17</f>
        <v>0</v>
      </c>
    </row>
    <row r="18" customFormat="false" ht="15" hidden="false" customHeight="false" outlineLevel="0" collapsed="false">
      <c r="B18" s="15"/>
      <c r="C18" s="15"/>
      <c r="D18" s="12"/>
      <c r="E18" s="46"/>
      <c r="F18" s="46"/>
      <c r="G18" s="47" t="n">
        <f aca="false">E18*F18</f>
        <v>0</v>
      </c>
    </row>
    <row r="19" customFormat="false" ht="15" hidden="false" customHeight="false" outlineLevel="0" collapsed="false">
      <c r="B19" s="48"/>
      <c r="C19" s="49" t="s">
        <v>107</v>
      </c>
      <c r="D19" s="50"/>
      <c r="E19" s="51"/>
      <c r="F19" s="51"/>
      <c r="G19" s="52" t="n">
        <f aca="false">SUM(G16:G18)</f>
        <v>8</v>
      </c>
    </row>
    <row r="20" customFormat="false" ht="15" hidden="false" customHeight="false" outlineLevel="0" collapsed="false">
      <c r="A20" s="40" t="str">
        <f aca="false">PLANILHA!A20</f>
        <v>4.4</v>
      </c>
      <c r="B20" s="40" t="str">
        <f aca="false">PLANILHA!B20</f>
        <v>CP 04</v>
      </c>
      <c r="C20" s="40" t="str">
        <f aca="false">PLANILHA!C20</f>
        <v>PROJETO CLIMATIZAÇÃO</v>
      </c>
    </row>
    <row r="21" customFormat="false" ht="15" hidden="false" customHeight="false" outlineLevel="0" collapsed="false">
      <c r="B21" s="42" t="s">
        <v>3</v>
      </c>
      <c r="C21" s="42" t="s">
        <v>5</v>
      </c>
      <c r="D21" s="43" t="s">
        <v>104</v>
      </c>
      <c r="E21" s="44" t="s">
        <v>105</v>
      </c>
      <c r="F21" s="45" t="s">
        <v>106</v>
      </c>
      <c r="G21" s="43" t="s">
        <v>107</v>
      </c>
    </row>
    <row r="22" customFormat="false" ht="15" hidden="false" customHeight="false" outlineLevel="0" collapsed="false">
      <c r="B22" s="15" t="s">
        <v>112</v>
      </c>
      <c r="C22" s="15" t="str">
        <f aca="false">C20</f>
        <v>PROJETO CLIMATIZAÇÃO</v>
      </c>
      <c r="D22" s="12" t="s">
        <v>41</v>
      </c>
      <c r="E22" s="46" t="n">
        <v>1</v>
      </c>
      <c r="F22" s="46" t="n">
        <v>4.7</v>
      </c>
      <c r="G22" s="47" t="n">
        <f aca="false">E22*F22</f>
        <v>4.7</v>
      </c>
      <c r="H22" s="40" t="s">
        <v>109</v>
      </c>
    </row>
    <row r="23" customFormat="false" ht="15" hidden="false" customHeight="false" outlineLevel="0" collapsed="false">
      <c r="B23" s="15"/>
      <c r="C23" s="15"/>
      <c r="D23" s="12"/>
      <c r="E23" s="46"/>
      <c r="F23" s="46"/>
      <c r="G23" s="47" t="n">
        <f aca="false">E23*F23</f>
        <v>0</v>
      </c>
    </row>
    <row r="24" customFormat="false" ht="15" hidden="false" customHeight="false" outlineLevel="0" collapsed="false">
      <c r="B24" s="15"/>
      <c r="C24" s="15"/>
      <c r="D24" s="12"/>
      <c r="E24" s="46"/>
      <c r="F24" s="46"/>
      <c r="G24" s="47" t="n">
        <f aca="false">E24*F24</f>
        <v>0</v>
      </c>
    </row>
    <row r="25" customFormat="false" ht="15" hidden="false" customHeight="false" outlineLevel="0" collapsed="false">
      <c r="B25" s="48"/>
      <c r="C25" s="49" t="s">
        <v>107</v>
      </c>
      <c r="D25" s="50"/>
      <c r="E25" s="51"/>
      <c r="F25" s="51"/>
      <c r="G25" s="52" t="n">
        <f aca="false">SUM(G22:G24)</f>
        <v>4.7</v>
      </c>
    </row>
    <row r="26" customFormat="false" ht="15" hidden="false" customHeight="false" outlineLevel="0" collapsed="false">
      <c r="A26" s="40" t="str">
        <f aca="false">PLANILHA!A21</f>
        <v>4.5</v>
      </c>
      <c r="B26" s="40" t="str">
        <f aca="false">PLANILHA!B21</f>
        <v>CP 05</v>
      </c>
      <c r="C26" s="40" t="str">
        <f aca="false">PLANILHA!C21</f>
        <v>PROJETO HIDRAULICO</v>
      </c>
    </row>
    <row r="27" customFormat="false" ht="15" hidden="false" customHeight="false" outlineLevel="0" collapsed="false">
      <c r="B27" s="42" t="s">
        <v>3</v>
      </c>
      <c r="C27" s="42" t="s">
        <v>5</v>
      </c>
      <c r="D27" s="43" t="s">
        <v>104</v>
      </c>
      <c r="E27" s="44" t="s">
        <v>105</v>
      </c>
      <c r="F27" s="45" t="s">
        <v>106</v>
      </c>
      <c r="G27" s="43" t="s">
        <v>107</v>
      </c>
    </row>
    <row r="28" customFormat="false" ht="15" hidden="false" customHeight="false" outlineLevel="0" collapsed="false">
      <c r="B28" s="15" t="s">
        <v>113</v>
      </c>
      <c r="C28" s="15" t="str">
        <f aca="false">C26</f>
        <v>PROJETO HIDRAULICO</v>
      </c>
      <c r="D28" s="12" t="s">
        <v>41</v>
      </c>
      <c r="E28" s="46" t="n">
        <v>1</v>
      </c>
      <c r="F28" s="46" t="n">
        <v>3.5</v>
      </c>
      <c r="G28" s="47" t="n">
        <f aca="false">E28*F28</f>
        <v>3.5</v>
      </c>
      <c r="H28" s="40" t="s">
        <v>109</v>
      </c>
    </row>
    <row r="29" customFormat="false" ht="15" hidden="false" customHeight="false" outlineLevel="0" collapsed="false">
      <c r="B29" s="15"/>
      <c r="C29" s="15"/>
      <c r="D29" s="12"/>
      <c r="E29" s="46"/>
      <c r="F29" s="46"/>
      <c r="G29" s="47" t="n">
        <f aca="false">E29*F29</f>
        <v>0</v>
      </c>
    </row>
    <row r="30" customFormat="false" ht="15" hidden="false" customHeight="false" outlineLevel="0" collapsed="false">
      <c r="B30" s="15"/>
      <c r="C30" s="15"/>
      <c r="D30" s="12"/>
      <c r="E30" s="46"/>
      <c r="F30" s="46"/>
      <c r="G30" s="47" t="n">
        <f aca="false">E30*F30</f>
        <v>0</v>
      </c>
    </row>
    <row r="31" customFormat="false" ht="15" hidden="false" customHeight="false" outlineLevel="0" collapsed="false">
      <c r="B31" s="48"/>
      <c r="C31" s="49" t="s">
        <v>107</v>
      </c>
      <c r="D31" s="50"/>
      <c r="E31" s="51"/>
      <c r="F31" s="51"/>
      <c r="G31" s="52" t="n">
        <f aca="false">SUM(G28:G30)</f>
        <v>3.5</v>
      </c>
    </row>
    <row r="32" customFormat="false" ht="15" hidden="false" customHeight="false" outlineLevel="0" collapsed="false">
      <c r="A32" s="40" t="str">
        <f aca="false">PLANILHA!A22</f>
        <v>4.6</v>
      </c>
      <c r="B32" s="40" t="str">
        <f aca="false">PLANILHA!B22</f>
        <v>CP 06</v>
      </c>
      <c r="C32" s="40" t="str">
        <f aca="false">PLANILHA!C22</f>
        <v>PROJETO SANITÁRIO</v>
      </c>
    </row>
    <row r="33" customFormat="false" ht="15" hidden="false" customHeight="false" outlineLevel="0" collapsed="false">
      <c r="B33" s="42" t="s">
        <v>3</v>
      </c>
      <c r="C33" s="42" t="s">
        <v>5</v>
      </c>
      <c r="D33" s="43" t="s">
        <v>104</v>
      </c>
      <c r="E33" s="44" t="s">
        <v>105</v>
      </c>
      <c r="F33" s="45" t="s">
        <v>106</v>
      </c>
      <c r="G33" s="43" t="s">
        <v>107</v>
      </c>
    </row>
    <row r="34" customFormat="false" ht="15" hidden="false" customHeight="false" outlineLevel="0" collapsed="false">
      <c r="B34" s="15" t="s">
        <v>114</v>
      </c>
      <c r="C34" s="15" t="str">
        <f aca="false">C32</f>
        <v>PROJETO SANITÁRIO</v>
      </c>
      <c r="D34" s="12" t="s">
        <v>41</v>
      </c>
      <c r="E34" s="46" t="n">
        <v>1</v>
      </c>
      <c r="F34" s="46" t="n">
        <v>3.5</v>
      </c>
      <c r="G34" s="47" t="n">
        <f aca="false">E34*F34</f>
        <v>3.5</v>
      </c>
      <c r="H34" s="40" t="s">
        <v>109</v>
      </c>
    </row>
    <row r="35" customFormat="false" ht="15" hidden="false" customHeight="false" outlineLevel="0" collapsed="false">
      <c r="B35" s="15"/>
      <c r="C35" s="15"/>
      <c r="D35" s="12"/>
      <c r="E35" s="46"/>
      <c r="F35" s="46"/>
      <c r="G35" s="47" t="n">
        <f aca="false">E35*F35</f>
        <v>0</v>
      </c>
    </row>
    <row r="36" customFormat="false" ht="15" hidden="false" customHeight="false" outlineLevel="0" collapsed="false">
      <c r="B36" s="15"/>
      <c r="C36" s="15"/>
      <c r="D36" s="12"/>
      <c r="E36" s="46"/>
      <c r="F36" s="46"/>
      <c r="G36" s="47" t="n">
        <f aca="false">E36*F36</f>
        <v>0</v>
      </c>
    </row>
    <row r="37" customFormat="false" ht="15" hidden="false" customHeight="false" outlineLevel="0" collapsed="false">
      <c r="B37" s="48"/>
      <c r="C37" s="49" t="s">
        <v>107</v>
      </c>
      <c r="D37" s="50"/>
      <c r="E37" s="51"/>
      <c r="F37" s="51"/>
      <c r="G37" s="52" t="n">
        <f aca="false">SUM(G34:G36)</f>
        <v>3.5</v>
      </c>
    </row>
    <row r="38" customFormat="false" ht="15" hidden="false" customHeight="false" outlineLevel="0" collapsed="false">
      <c r="A38" s="40" t="str">
        <f aca="false">PLANILHA!A23</f>
        <v>4.7</v>
      </c>
      <c r="B38" s="40" t="str">
        <f aca="false">PLANILHA!B23</f>
        <v>CP 07</v>
      </c>
      <c r="C38" s="40" t="str">
        <f aca="false">PLANILHA!C23</f>
        <v>PROJETO DE DRENAGEM</v>
      </c>
    </row>
    <row r="39" customFormat="false" ht="15" hidden="false" customHeight="false" outlineLevel="0" collapsed="false">
      <c r="B39" s="42" t="s">
        <v>3</v>
      </c>
      <c r="C39" s="42" t="s">
        <v>5</v>
      </c>
      <c r="D39" s="43" t="s">
        <v>104</v>
      </c>
      <c r="E39" s="44" t="s">
        <v>105</v>
      </c>
      <c r="F39" s="45" t="s">
        <v>106</v>
      </c>
      <c r="G39" s="43" t="s">
        <v>107</v>
      </c>
    </row>
    <row r="40" customFormat="false" ht="15" hidden="false" customHeight="false" outlineLevel="0" collapsed="false">
      <c r="B40" s="15" t="s">
        <v>115</v>
      </c>
      <c r="C40" s="15" t="str">
        <f aca="false">C38</f>
        <v>PROJETO DE DRENAGEM</v>
      </c>
      <c r="D40" s="12" t="s">
        <v>41</v>
      </c>
      <c r="E40" s="46" t="n">
        <v>1</v>
      </c>
      <c r="F40" s="46" t="n">
        <v>1.9</v>
      </c>
      <c r="G40" s="47" t="n">
        <f aca="false">E40*F40</f>
        <v>1.9</v>
      </c>
      <c r="H40" s="40" t="s">
        <v>109</v>
      </c>
    </row>
    <row r="41" customFormat="false" ht="15" hidden="false" customHeight="false" outlineLevel="0" collapsed="false">
      <c r="B41" s="15"/>
      <c r="C41" s="15"/>
      <c r="D41" s="12"/>
      <c r="E41" s="46"/>
      <c r="F41" s="46"/>
      <c r="G41" s="47" t="n">
        <f aca="false">E41*F41</f>
        <v>0</v>
      </c>
    </row>
    <row r="42" customFormat="false" ht="15" hidden="false" customHeight="false" outlineLevel="0" collapsed="false">
      <c r="B42" s="15"/>
      <c r="C42" s="15"/>
      <c r="D42" s="12"/>
      <c r="E42" s="46"/>
      <c r="F42" s="46"/>
      <c r="G42" s="47" t="n">
        <f aca="false">E42*F42</f>
        <v>0</v>
      </c>
    </row>
    <row r="43" customFormat="false" ht="15" hidden="false" customHeight="false" outlineLevel="0" collapsed="false">
      <c r="B43" s="48"/>
      <c r="C43" s="49" t="s">
        <v>107</v>
      </c>
      <c r="D43" s="50"/>
      <c r="E43" s="51"/>
      <c r="F43" s="51"/>
      <c r="G43" s="52" t="n">
        <f aca="false">SUM(G40:G42)</f>
        <v>1.9</v>
      </c>
    </row>
    <row r="44" customFormat="false" ht="15" hidden="false" customHeight="false" outlineLevel="0" collapsed="false">
      <c r="A44" s="40" t="str">
        <f aca="false">PLANILHA!A24</f>
        <v>4.8</v>
      </c>
      <c r="B44" s="40" t="str">
        <f aca="false">PLANILHA!B24</f>
        <v>CP 08</v>
      </c>
      <c r="C44" s="40" t="str">
        <f aca="false">PLANILHA!C24</f>
        <v>PROJETO DE COMBATE A INCENDIO</v>
      </c>
    </row>
    <row r="45" customFormat="false" ht="15" hidden="false" customHeight="false" outlineLevel="0" collapsed="false">
      <c r="B45" s="42" t="s">
        <v>3</v>
      </c>
      <c r="C45" s="42" t="s">
        <v>5</v>
      </c>
      <c r="D45" s="43" t="s">
        <v>104</v>
      </c>
      <c r="E45" s="44" t="s">
        <v>105</v>
      </c>
      <c r="F45" s="45" t="s">
        <v>106</v>
      </c>
      <c r="G45" s="43" t="s">
        <v>107</v>
      </c>
    </row>
    <row r="46" customFormat="false" ht="15" hidden="false" customHeight="false" outlineLevel="0" collapsed="false">
      <c r="B46" s="15" t="s">
        <v>116</v>
      </c>
      <c r="C46" s="15" t="str">
        <f aca="false">C44</f>
        <v>PROJETO DE COMBATE A INCENDIO</v>
      </c>
      <c r="D46" s="12" t="s">
        <v>41</v>
      </c>
      <c r="E46" s="46" t="n">
        <v>1</v>
      </c>
      <c r="F46" s="46" t="n">
        <v>2.8</v>
      </c>
      <c r="G46" s="47" t="n">
        <f aca="false">E46*F46</f>
        <v>2.8</v>
      </c>
      <c r="H46" s="40" t="s">
        <v>109</v>
      </c>
    </row>
    <row r="47" customFormat="false" ht="15" hidden="false" customHeight="false" outlineLevel="0" collapsed="false">
      <c r="B47" s="15"/>
      <c r="C47" s="15"/>
      <c r="D47" s="12"/>
      <c r="E47" s="46"/>
      <c r="F47" s="46"/>
      <c r="G47" s="47" t="n">
        <f aca="false">E47*F47</f>
        <v>0</v>
      </c>
    </row>
    <row r="48" customFormat="false" ht="15" hidden="false" customHeight="false" outlineLevel="0" collapsed="false">
      <c r="B48" s="15"/>
      <c r="C48" s="15"/>
      <c r="D48" s="12"/>
      <c r="E48" s="46"/>
      <c r="F48" s="46"/>
      <c r="G48" s="47" t="n">
        <f aca="false">E48*F48</f>
        <v>0</v>
      </c>
    </row>
    <row r="49" customFormat="false" ht="15" hidden="false" customHeight="false" outlineLevel="0" collapsed="false">
      <c r="B49" s="48"/>
      <c r="C49" s="49" t="s">
        <v>107</v>
      </c>
      <c r="D49" s="50"/>
      <c r="E49" s="51"/>
      <c r="F49" s="51"/>
      <c r="G49" s="52" t="n">
        <f aca="false">SUM(G46:G48)</f>
        <v>2.8</v>
      </c>
    </row>
    <row r="50" customFormat="false" ht="15" hidden="false" customHeight="false" outlineLevel="0" collapsed="false">
      <c r="A50" s="40" t="str">
        <f aca="false">PLANILHA!A25</f>
        <v>4.9</v>
      </c>
      <c r="B50" s="40" t="str">
        <f aca="false">PLANILHA!B25</f>
        <v>CP 09</v>
      </c>
      <c r="C50" s="40" t="str">
        <f aca="false">PLANILHA!C25</f>
        <v>PROJETO SPDA</v>
      </c>
    </row>
    <row r="51" customFormat="false" ht="15" hidden="false" customHeight="false" outlineLevel="0" collapsed="false">
      <c r="B51" s="42" t="s">
        <v>3</v>
      </c>
      <c r="C51" s="42" t="s">
        <v>5</v>
      </c>
      <c r="D51" s="43" t="s">
        <v>104</v>
      </c>
      <c r="E51" s="44" t="s">
        <v>105</v>
      </c>
      <c r="F51" s="45" t="s">
        <v>106</v>
      </c>
      <c r="G51" s="43" t="s">
        <v>107</v>
      </c>
    </row>
    <row r="52" customFormat="false" ht="15" hidden="false" customHeight="false" outlineLevel="0" collapsed="false">
      <c r="B52" s="15" t="s">
        <v>117</v>
      </c>
      <c r="C52" s="15" t="str">
        <f aca="false">C50</f>
        <v>PROJETO SPDA</v>
      </c>
      <c r="D52" s="12" t="s">
        <v>41</v>
      </c>
      <c r="E52" s="46" t="n">
        <v>1</v>
      </c>
      <c r="F52" s="46" t="n">
        <v>1.3</v>
      </c>
      <c r="G52" s="47" t="n">
        <f aca="false">E52*F52</f>
        <v>1.3</v>
      </c>
    </row>
    <row r="53" customFormat="false" ht="15" hidden="false" customHeight="false" outlineLevel="0" collapsed="false">
      <c r="B53" s="15"/>
      <c r="C53" s="15"/>
      <c r="D53" s="12"/>
      <c r="E53" s="46"/>
      <c r="F53" s="46"/>
      <c r="G53" s="47" t="n">
        <f aca="false">E53*F53</f>
        <v>0</v>
      </c>
    </row>
    <row r="54" customFormat="false" ht="15" hidden="false" customHeight="false" outlineLevel="0" collapsed="false">
      <c r="B54" s="15"/>
      <c r="C54" s="15"/>
      <c r="D54" s="12"/>
      <c r="E54" s="46"/>
      <c r="F54" s="46"/>
      <c r="G54" s="47" t="n">
        <f aca="false">E54*F54</f>
        <v>0</v>
      </c>
    </row>
    <row r="55" customFormat="false" ht="15" hidden="false" customHeight="false" outlineLevel="0" collapsed="false">
      <c r="B55" s="48"/>
      <c r="C55" s="49" t="s">
        <v>107</v>
      </c>
      <c r="D55" s="50"/>
      <c r="E55" s="51"/>
      <c r="F55" s="51"/>
      <c r="G55" s="52" t="n">
        <f aca="false">SUM(G52:G54)</f>
        <v>1.3</v>
      </c>
    </row>
    <row r="56" customFormat="false" ht="15" hidden="false" customHeight="false" outlineLevel="0" collapsed="false">
      <c r="A56" s="40" t="str">
        <f aca="false">PLANILHA!A29</f>
        <v>5.3</v>
      </c>
      <c r="B56" s="40" t="str">
        <f aca="false">PLANILHA!B29</f>
        <v>CP 10</v>
      </c>
      <c r="C56" s="40" t="str">
        <f aca="false">PLANILHA!C29</f>
        <v>AVALIAÇÃO E CONTROLE DA QUALIDADE DO AR INTERIOR EM AMBIENTES CLIMATIZADOS.</v>
      </c>
    </row>
    <row r="57" customFormat="false" ht="15" hidden="false" customHeight="false" outlineLevel="0" collapsed="false">
      <c r="B57" s="42" t="s">
        <v>3</v>
      </c>
      <c r="C57" s="42" t="s">
        <v>5</v>
      </c>
      <c r="D57" s="43" t="s">
        <v>104</v>
      </c>
      <c r="E57" s="44" t="s">
        <v>105</v>
      </c>
      <c r="F57" s="45" t="s">
        <v>106</v>
      </c>
      <c r="G57" s="43" t="s">
        <v>107</v>
      </c>
    </row>
    <row r="58" customFormat="false" ht="25.35" hidden="false" customHeight="false" outlineLevel="0" collapsed="false">
      <c r="B58" s="15" t="n">
        <v>100308</v>
      </c>
      <c r="C58" s="15" t="s">
        <v>118</v>
      </c>
      <c r="D58" s="12" t="s">
        <v>104</v>
      </c>
      <c r="E58" s="46" t="n">
        <v>8</v>
      </c>
      <c r="F58" s="46" t="n">
        <v>29.22</v>
      </c>
      <c r="G58" s="47" t="n">
        <f aca="false">E58*F58</f>
        <v>233.76</v>
      </c>
    </row>
    <row r="59" customFormat="false" ht="15" hidden="false" customHeight="false" outlineLevel="0" collapsed="false">
      <c r="B59" s="15"/>
      <c r="C59" s="15"/>
      <c r="D59" s="12"/>
      <c r="E59" s="46"/>
      <c r="F59" s="46"/>
      <c r="G59" s="47" t="n">
        <f aca="false">E59*F59</f>
        <v>0</v>
      </c>
    </row>
    <row r="60" customFormat="false" ht="15" hidden="false" customHeight="false" outlineLevel="0" collapsed="false">
      <c r="B60" s="15"/>
      <c r="C60" s="15"/>
      <c r="D60" s="12"/>
      <c r="E60" s="46"/>
      <c r="F60" s="46"/>
      <c r="G60" s="47" t="n">
        <f aca="false">E60*F60</f>
        <v>0</v>
      </c>
    </row>
    <row r="61" customFormat="false" ht="15" hidden="false" customHeight="false" outlineLevel="0" collapsed="false">
      <c r="B61" s="48"/>
      <c r="C61" s="49" t="s">
        <v>107</v>
      </c>
      <c r="D61" s="50"/>
      <c r="E61" s="51"/>
      <c r="F61" s="51"/>
      <c r="G61" s="52" t="n">
        <f aca="false">SUM(G58:G60)</f>
        <v>233.76</v>
      </c>
    </row>
  </sheetData>
  <printOptions headings="false" gridLines="false" gridLinesSet="true" horizontalCentered="false" verticalCentered="false"/>
  <pageMargins left="0.511805555555556" right="0.511805555555556" top="2.20972222222222" bottom="0.7875" header="0.315277777777778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8.6796875" defaultRowHeight="14.25" zeroHeight="false" outlineLevelRow="0" outlineLevelCol="0"/>
  <cols>
    <col collapsed="false" customWidth="true" hidden="false" outlineLevel="0" max="2" min="2" style="0" width="56.88"/>
    <col collapsed="false" customWidth="true" hidden="false" outlineLevel="0" max="4" min="4" style="53" width="13.77"/>
  </cols>
  <sheetData>
    <row r="4" customFormat="false" ht="14.25" hidden="false" customHeight="false" outlineLevel="0" collapsed="false">
      <c r="A4" s="54"/>
      <c r="B4" s="55"/>
      <c r="C4" s="55"/>
      <c r="D4" s="56"/>
    </row>
    <row r="5" customFormat="false" ht="14.25" hidden="false" customHeight="false" outlineLevel="0" collapsed="false">
      <c r="A5" s="57"/>
      <c r="B5" s="58"/>
      <c r="C5" s="58"/>
      <c r="D5" s="59"/>
    </row>
    <row r="6" customFormat="false" ht="14.25" hidden="false" customHeight="false" outlineLevel="0" collapsed="false">
      <c r="A6" s="60" t="s">
        <v>119</v>
      </c>
      <c r="B6" s="60"/>
      <c r="C6" s="60"/>
      <c r="D6" s="60"/>
    </row>
    <row r="7" customFormat="false" ht="14.25" hidden="false" customHeight="false" outlineLevel="0" collapsed="false">
      <c r="A7" s="61"/>
      <c r="B7" s="62"/>
      <c r="C7" s="62"/>
      <c r="D7" s="62"/>
    </row>
    <row r="8" customFormat="false" ht="14.25" hidden="false" customHeight="false" outlineLevel="0" collapsed="false">
      <c r="A8" s="63"/>
      <c r="B8" s="64"/>
      <c r="C8" s="64"/>
      <c r="D8" s="65"/>
    </row>
    <row r="9" customFormat="false" ht="14.25" hidden="false" customHeight="false" outlineLevel="0" collapsed="false">
      <c r="A9" s="66"/>
      <c r="B9" s="67"/>
      <c r="C9" s="68"/>
      <c r="D9" s="69"/>
    </row>
    <row r="10" customFormat="false" ht="14.25" hidden="false" customHeight="false" outlineLevel="0" collapsed="false">
      <c r="A10" s="70" t="s">
        <v>120</v>
      </c>
      <c r="B10" s="71" t="s">
        <v>121</v>
      </c>
      <c r="C10" s="71"/>
      <c r="D10" s="72" t="s">
        <v>122</v>
      </c>
    </row>
    <row r="11" customFormat="false" ht="14.25" hidden="false" customHeight="false" outlineLevel="0" collapsed="false">
      <c r="A11" s="73"/>
      <c r="B11" s="74"/>
      <c r="C11" s="75"/>
      <c r="D11" s="76"/>
    </row>
    <row r="12" customFormat="false" ht="14.25" hidden="false" customHeight="false" outlineLevel="0" collapsed="false">
      <c r="A12" s="77"/>
      <c r="B12" s="78"/>
      <c r="C12" s="79"/>
      <c r="D12" s="80"/>
    </row>
    <row r="13" customFormat="false" ht="14.25" hidden="false" customHeight="true" outlineLevel="0" collapsed="false">
      <c r="A13" s="81" t="s">
        <v>123</v>
      </c>
      <c r="B13" s="82" t="s">
        <v>124</v>
      </c>
      <c r="C13" s="82"/>
      <c r="D13" s="83" t="n">
        <f aca="false">SUM(D15:D17)</f>
        <v>0.0375</v>
      </c>
    </row>
    <row r="14" customFormat="false" ht="14.25" hidden="false" customHeight="false" outlineLevel="0" collapsed="false">
      <c r="A14" s="84"/>
      <c r="B14" s="85"/>
      <c r="C14" s="86"/>
      <c r="D14" s="87"/>
    </row>
    <row r="15" customFormat="false" ht="14.25" hidden="false" customHeight="true" outlineLevel="0" collapsed="false">
      <c r="A15" s="88" t="s">
        <v>125</v>
      </c>
      <c r="B15" s="89" t="s">
        <v>126</v>
      </c>
      <c r="C15" s="89"/>
      <c r="D15" s="90" t="n">
        <v>0.03</v>
      </c>
    </row>
    <row r="16" customFormat="false" ht="14.25" hidden="false" customHeight="true" outlineLevel="0" collapsed="false">
      <c r="A16" s="88" t="s">
        <v>127</v>
      </c>
      <c r="B16" s="89" t="s">
        <v>128</v>
      </c>
      <c r="C16" s="89"/>
      <c r="D16" s="90" t="n">
        <v>0.005</v>
      </c>
    </row>
    <row r="17" customFormat="false" ht="14.25" hidden="false" customHeight="true" outlineLevel="0" collapsed="false">
      <c r="A17" s="88" t="s">
        <v>129</v>
      </c>
      <c r="B17" s="89" t="s">
        <v>130</v>
      </c>
      <c r="C17" s="89"/>
      <c r="D17" s="90" t="n">
        <v>0.0025</v>
      </c>
    </row>
    <row r="18" customFormat="false" ht="14.25" hidden="false" customHeight="false" outlineLevel="0" collapsed="false">
      <c r="A18" s="84"/>
      <c r="B18" s="85"/>
      <c r="C18" s="86"/>
      <c r="D18" s="87"/>
    </row>
    <row r="19" customFormat="false" ht="14.25" hidden="false" customHeight="true" outlineLevel="0" collapsed="false">
      <c r="A19" s="81" t="s">
        <v>131</v>
      </c>
      <c r="B19" s="82" t="s">
        <v>132</v>
      </c>
      <c r="C19" s="82"/>
      <c r="D19" s="83" t="n">
        <f aca="false">SUM(D21)</f>
        <v>0.0059</v>
      </c>
    </row>
    <row r="20" customFormat="false" ht="14.25" hidden="false" customHeight="false" outlineLevel="0" collapsed="false">
      <c r="A20" s="84"/>
      <c r="B20" s="85"/>
      <c r="C20" s="86"/>
      <c r="D20" s="87"/>
    </row>
    <row r="21" customFormat="false" ht="14.25" hidden="false" customHeight="true" outlineLevel="0" collapsed="false">
      <c r="A21" s="88" t="s">
        <v>133</v>
      </c>
      <c r="B21" s="89" t="s">
        <v>132</v>
      </c>
      <c r="C21" s="89"/>
      <c r="D21" s="90" t="n">
        <v>0.0059</v>
      </c>
    </row>
    <row r="22" customFormat="false" ht="14.25" hidden="false" customHeight="false" outlineLevel="0" collapsed="false">
      <c r="A22" s="84"/>
      <c r="B22" s="85"/>
      <c r="C22" s="86"/>
      <c r="D22" s="87"/>
    </row>
    <row r="23" customFormat="false" ht="14.25" hidden="false" customHeight="true" outlineLevel="0" collapsed="false">
      <c r="A23" s="81" t="s">
        <v>134</v>
      </c>
      <c r="B23" s="82" t="s">
        <v>135</v>
      </c>
      <c r="C23" s="82"/>
      <c r="D23" s="83" t="n">
        <f aca="false">SUM(D25)</f>
        <v>0.0516</v>
      </c>
    </row>
    <row r="24" customFormat="false" ht="14.25" hidden="false" customHeight="false" outlineLevel="0" collapsed="false">
      <c r="A24" s="84"/>
      <c r="B24" s="85"/>
      <c r="C24" s="86"/>
      <c r="D24" s="87"/>
    </row>
    <row r="25" customFormat="false" ht="14.25" hidden="false" customHeight="true" outlineLevel="0" collapsed="false">
      <c r="A25" s="88" t="s">
        <v>136</v>
      </c>
      <c r="B25" s="89" t="s">
        <v>137</v>
      </c>
      <c r="C25" s="89"/>
      <c r="D25" s="90" t="n">
        <v>0.0516</v>
      </c>
    </row>
    <row r="26" customFormat="false" ht="14.25" hidden="false" customHeight="false" outlineLevel="0" collapsed="false">
      <c r="A26" s="84"/>
      <c r="B26" s="85"/>
      <c r="C26" s="86"/>
      <c r="D26" s="87"/>
    </row>
    <row r="27" customFormat="false" ht="14.25" hidden="false" customHeight="true" outlineLevel="0" collapsed="false">
      <c r="A27" s="81" t="s">
        <v>138</v>
      </c>
      <c r="B27" s="82" t="s">
        <v>139</v>
      </c>
      <c r="C27" s="82"/>
      <c r="D27" s="83" t="n">
        <f aca="false">SUM(D29:D32)</f>
        <v>0.1315</v>
      </c>
    </row>
    <row r="28" customFormat="false" ht="14.25" hidden="false" customHeight="false" outlineLevel="0" collapsed="false">
      <c r="A28" s="84"/>
      <c r="B28" s="85"/>
      <c r="C28" s="86"/>
      <c r="D28" s="87"/>
    </row>
    <row r="29" customFormat="false" ht="14.25" hidden="false" customHeight="true" outlineLevel="0" collapsed="false">
      <c r="A29" s="88" t="s">
        <v>140</v>
      </c>
      <c r="B29" s="89" t="s">
        <v>141</v>
      </c>
      <c r="C29" s="89"/>
      <c r="D29" s="90" t="n">
        <v>0.05</v>
      </c>
    </row>
    <row r="30" customFormat="false" ht="14.25" hidden="false" customHeight="true" outlineLevel="0" collapsed="false">
      <c r="A30" s="88" t="s">
        <v>142</v>
      </c>
      <c r="B30" s="89" t="s">
        <v>143</v>
      </c>
      <c r="C30" s="89"/>
      <c r="D30" s="90" t="n">
        <v>0.0065</v>
      </c>
    </row>
    <row r="31" customFormat="false" ht="14.25" hidden="false" customHeight="true" outlineLevel="0" collapsed="false">
      <c r="A31" s="88" t="s">
        <v>144</v>
      </c>
      <c r="B31" s="89" t="s">
        <v>145</v>
      </c>
      <c r="C31" s="89"/>
      <c r="D31" s="90" t="n">
        <v>0.03</v>
      </c>
    </row>
    <row r="32" customFormat="false" ht="14.25" hidden="false" customHeight="true" outlineLevel="0" collapsed="false">
      <c r="A32" s="88" t="s">
        <v>146</v>
      </c>
      <c r="B32" s="89" t="s">
        <v>147</v>
      </c>
      <c r="C32" s="89"/>
      <c r="D32" s="90" t="n">
        <v>0.045</v>
      </c>
    </row>
    <row r="33" customFormat="false" ht="14.25" hidden="false" customHeight="false" outlineLevel="0" collapsed="false">
      <c r="A33" s="84"/>
      <c r="B33" s="85"/>
      <c r="C33" s="86"/>
      <c r="D33" s="87"/>
    </row>
    <row r="34" customFormat="false" ht="14.25" hidden="false" customHeight="true" outlineLevel="0" collapsed="false">
      <c r="A34" s="91" t="s">
        <v>148</v>
      </c>
      <c r="B34" s="92" t="s">
        <v>149</v>
      </c>
      <c r="C34" s="92"/>
      <c r="D34" s="93" t="n">
        <f aca="false">ROUND(((((1+D13)*(1+D19)*(1+D23))/(1-D27))-1),4)</f>
        <v>0.2636</v>
      </c>
    </row>
    <row r="35" customFormat="false" ht="14.25" hidden="false" customHeight="false" outlineLevel="0" collapsed="false">
      <c r="A35" s="94"/>
      <c r="B35" s="95"/>
      <c r="C35" s="96"/>
      <c r="D35" s="97"/>
    </row>
    <row r="36" customFormat="false" ht="14.25" hidden="false" customHeight="true" outlineLevel="0" collapsed="false">
      <c r="A36" s="88"/>
      <c r="B36" s="89" t="s">
        <v>150</v>
      </c>
      <c r="C36" s="89"/>
      <c r="D36" s="90"/>
    </row>
    <row r="37" customFormat="false" ht="14.25" hidden="false" customHeight="false" outlineLevel="0" collapsed="false">
      <c r="A37" s="84"/>
      <c r="B37" s="85"/>
      <c r="C37" s="86"/>
      <c r="D37" s="87"/>
    </row>
    <row r="38" customFormat="false" ht="14.25" hidden="false" customHeight="true" outlineLevel="0" collapsed="false">
      <c r="A38" s="88"/>
      <c r="B38" s="89" t="s">
        <v>151</v>
      </c>
      <c r="C38" s="89"/>
      <c r="D38" s="90"/>
    </row>
    <row r="39" customFormat="false" ht="14.25" hidden="false" customHeight="false" outlineLevel="0" collapsed="false">
      <c r="A39" s="98"/>
      <c r="B39" s="99"/>
      <c r="C39" s="100"/>
      <c r="D39" s="101"/>
    </row>
    <row r="40" customFormat="false" ht="14.25" hidden="false" customHeight="false" outlineLevel="0" collapsed="false">
      <c r="A40" s="102"/>
      <c r="B40" s="103"/>
      <c r="C40" s="103"/>
      <c r="D40" s="104"/>
    </row>
  </sheetData>
  <mergeCells count="19">
    <mergeCell ref="A6:D6"/>
    <mergeCell ref="B7:D7"/>
    <mergeCell ref="B10:C10"/>
    <mergeCell ref="B13:C13"/>
    <mergeCell ref="B15:C15"/>
    <mergeCell ref="B16:C16"/>
    <mergeCell ref="B17:C17"/>
    <mergeCell ref="B19:C19"/>
    <mergeCell ref="B21:C21"/>
    <mergeCell ref="B23:C23"/>
    <mergeCell ref="B25:C25"/>
    <mergeCell ref="B27:C27"/>
    <mergeCell ref="B29:C29"/>
    <mergeCell ref="B30:C30"/>
    <mergeCell ref="B31:C31"/>
    <mergeCell ref="B32:C32"/>
    <mergeCell ref="B34:C34"/>
    <mergeCell ref="B36:C36"/>
    <mergeCell ref="B38:C38"/>
  </mergeCells>
  <printOptions headings="false" gridLines="false" gridLinesSet="true" horizontalCentered="false" verticalCentered="false"/>
  <pageMargins left="0.511805555555556" right="0.511805555555556" top="2.20972222222222" bottom="0.7875" header="0.118055555555556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4:D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6796875" defaultRowHeight="14.25" zeroHeight="false" outlineLevelRow="0" outlineLevelCol="0"/>
  <cols>
    <col collapsed="false" customWidth="true" hidden="false" outlineLevel="0" max="2" min="2" style="0" width="56.88"/>
    <col collapsed="false" customWidth="true" hidden="false" outlineLevel="0" max="4" min="4" style="53" width="13.77"/>
  </cols>
  <sheetData>
    <row r="4" customFormat="false" ht="14.25" hidden="false" customHeight="false" outlineLevel="0" collapsed="false">
      <c r="A4" s="54"/>
      <c r="B4" s="55"/>
      <c r="C4" s="55"/>
      <c r="D4" s="56"/>
    </row>
    <row r="5" customFormat="false" ht="14.25" hidden="false" customHeight="false" outlineLevel="0" collapsed="false">
      <c r="A5" s="57"/>
      <c r="B5" s="58"/>
      <c r="C5" s="58"/>
      <c r="D5" s="59"/>
    </row>
    <row r="6" customFormat="false" ht="14.25" hidden="false" customHeight="false" outlineLevel="0" collapsed="false">
      <c r="A6" s="60" t="s">
        <v>119</v>
      </c>
      <c r="B6" s="60"/>
      <c r="C6" s="60"/>
      <c r="D6" s="60"/>
    </row>
    <row r="7" customFormat="false" ht="14.25" hidden="false" customHeight="false" outlineLevel="0" collapsed="false">
      <c r="A7" s="61"/>
      <c r="B7" s="62"/>
      <c r="C7" s="62"/>
      <c r="D7" s="62"/>
    </row>
    <row r="8" customFormat="false" ht="14.25" hidden="false" customHeight="false" outlineLevel="0" collapsed="false">
      <c r="A8" s="57"/>
      <c r="B8" s="58"/>
      <c r="C8" s="58"/>
      <c r="D8" s="59"/>
    </row>
    <row r="9" customFormat="false" ht="14.25" hidden="false" customHeight="false" outlineLevel="0" collapsed="false">
      <c r="A9" s="63"/>
      <c r="B9" s="64"/>
      <c r="C9" s="64"/>
      <c r="D9" s="65"/>
    </row>
    <row r="10" customFormat="false" ht="14.25" hidden="false" customHeight="false" outlineLevel="0" collapsed="false">
      <c r="A10" s="66"/>
      <c r="B10" s="67"/>
      <c r="C10" s="68"/>
      <c r="D10" s="69"/>
    </row>
    <row r="11" customFormat="false" ht="14.25" hidden="false" customHeight="false" outlineLevel="0" collapsed="false">
      <c r="A11" s="70" t="s">
        <v>120</v>
      </c>
      <c r="B11" s="71" t="s">
        <v>121</v>
      </c>
      <c r="C11" s="71"/>
      <c r="D11" s="72" t="s">
        <v>122</v>
      </c>
    </row>
    <row r="12" customFormat="false" ht="14.25" hidden="false" customHeight="false" outlineLevel="0" collapsed="false">
      <c r="A12" s="73"/>
      <c r="B12" s="74"/>
      <c r="C12" s="75"/>
      <c r="D12" s="76"/>
    </row>
    <row r="13" customFormat="false" ht="14.25" hidden="false" customHeight="false" outlineLevel="0" collapsed="false">
      <c r="A13" s="77"/>
      <c r="B13" s="78"/>
      <c r="C13" s="79"/>
      <c r="D13" s="80"/>
    </row>
    <row r="14" customFormat="false" ht="14.25" hidden="false" customHeight="true" outlineLevel="0" collapsed="false">
      <c r="A14" s="81" t="s">
        <v>123</v>
      </c>
      <c r="B14" s="82" t="s">
        <v>124</v>
      </c>
      <c r="C14" s="82"/>
      <c r="D14" s="83" t="n">
        <f aca="false">SUM(D16:D18)</f>
        <v>0.0478</v>
      </c>
    </row>
    <row r="15" customFormat="false" ht="14.25" hidden="false" customHeight="false" outlineLevel="0" collapsed="false">
      <c r="A15" s="84"/>
      <c r="B15" s="85"/>
      <c r="C15" s="86"/>
      <c r="D15" s="87"/>
    </row>
    <row r="16" customFormat="false" ht="14.25" hidden="false" customHeight="true" outlineLevel="0" collapsed="false">
      <c r="A16" s="88" t="s">
        <v>125</v>
      </c>
      <c r="B16" s="89" t="s">
        <v>126</v>
      </c>
      <c r="C16" s="89"/>
      <c r="D16" s="90" t="n">
        <v>0.0345</v>
      </c>
    </row>
    <row r="17" customFormat="false" ht="14.25" hidden="false" customHeight="true" outlineLevel="0" collapsed="false">
      <c r="A17" s="88" t="s">
        <v>127</v>
      </c>
      <c r="B17" s="89" t="s">
        <v>128</v>
      </c>
      <c r="C17" s="89"/>
      <c r="D17" s="90" t="n">
        <v>0.0085</v>
      </c>
    </row>
    <row r="18" customFormat="false" ht="14.25" hidden="false" customHeight="true" outlineLevel="0" collapsed="false">
      <c r="A18" s="88" t="s">
        <v>129</v>
      </c>
      <c r="B18" s="89" t="s">
        <v>130</v>
      </c>
      <c r="C18" s="89"/>
      <c r="D18" s="90" t="n">
        <v>0.0048</v>
      </c>
    </row>
    <row r="19" customFormat="false" ht="14.25" hidden="false" customHeight="false" outlineLevel="0" collapsed="false">
      <c r="A19" s="84"/>
      <c r="B19" s="85"/>
      <c r="C19" s="86"/>
      <c r="D19" s="87"/>
    </row>
    <row r="20" customFormat="false" ht="14.25" hidden="false" customHeight="true" outlineLevel="0" collapsed="false">
      <c r="A20" s="81" t="s">
        <v>131</v>
      </c>
      <c r="B20" s="82" t="s">
        <v>132</v>
      </c>
      <c r="C20" s="82"/>
      <c r="D20" s="83" t="n">
        <f aca="false">SUM(D22)</f>
        <v>0.0085</v>
      </c>
    </row>
    <row r="21" customFormat="false" ht="14.25" hidden="false" customHeight="false" outlineLevel="0" collapsed="false">
      <c r="A21" s="84"/>
      <c r="B21" s="85"/>
      <c r="C21" s="86"/>
      <c r="D21" s="87"/>
    </row>
    <row r="22" customFormat="false" ht="14.25" hidden="false" customHeight="true" outlineLevel="0" collapsed="false">
      <c r="A22" s="88" t="s">
        <v>133</v>
      </c>
      <c r="B22" s="89" t="s">
        <v>132</v>
      </c>
      <c r="C22" s="89"/>
      <c r="D22" s="90" t="n">
        <v>0.0085</v>
      </c>
    </row>
    <row r="23" customFormat="false" ht="14.25" hidden="false" customHeight="false" outlineLevel="0" collapsed="false">
      <c r="A23" s="84"/>
      <c r="B23" s="85"/>
      <c r="C23" s="86"/>
      <c r="D23" s="87"/>
    </row>
    <row r="24" customFormat="false" ht="14.25" hidden="false" customHeight="true" outlineLevel="0" collapsed="false">
      <c r="A24" s="81" t="s">
        <v>134</v>
      </c>
      <c r="B24" s="82" t="s">
        <v>135</v>
      </c>
      <c r="C24" s="82"/>
      <c r="D24" s="83" t="n">
        <f aca="false">SUM(D26)</f>
        <v>0.0511</v>
      </c>
    </row>
    <row r="25" customFormat="false" ht="14.25" hidden="false" customHeight="false" outlineLevel="0" collapsed="false">
      <c r="A25" s="84"/>
      <c r="B25" s="85"/>
      <c r="C25" s="86"/>
      <c r="D25" s="87"/>
    </row>
    <row r="26" customFormat="false" ht="14.25" hidden="false" customHeight="true" outlineLevel="0" collapsed="false">
      <c r="A26" s="88" t="s">
        <v>136</v>
      </c>
      <c r="B26" s="89" t="s">
        <v>137</v>
      </c>
      <c r="C26" s="89"/>
      <c r="D26" s="90" t="n">
        <v>0.0511</v>
      </c>
    </row>
    <row r="27" customFormat="false" ht="14.25" hidden="false" customHeight="false" outlineLevel="0" collapsed="false">
      <c r="A27" s="84"/>
      <c r="B27" s="85"/>
      <c r="C27" s="86"/>
      <c r="D27" s="87"/>
    </row>
    <row r="28" customFormat="false" ht="14.25" hidden="false" customHeight="true" outlineLevel="0" collapsed="false">
      <c r="A28" s="81" t="s">
        <v>138</v>
      </c>
      <c r="B28" s="82" t="s">
        <v>139</v>
      </c>
      <c r="C28" s="82"/>
      <c r="D28" s="83" t="n">
        <f aca="false">SUM(D30:D33)</f>
        <v>0.0365</v>
      </c>
    </row>
    <row r="29" customFormat="false" ht="14.25" hidden="false" customHeight="false" outlineLevel="0" collapsed="false">
      <c r="A29" s="84"/>
      <c r="B29" s="85"/>
      <c r="C29" s="86"/>
      <c r="D29" s="87"/>
    </row>
    <row r="30" customFormat="false" ht="14.25" hidden="false" customHeight="true" outlineLevel="0" collapsed="false">
      <c r="A30" s="88" t="s">
        <v>140</v>
      </c>
      <c r="B30" s="89" t="s">
        <v>141</v>
      </c>
      <c r="C30" s="89"/>
      <c r="D30" s="90" t="n">
        <v>0</v>
      </c>
    </row>
    <row r="31" customFormat="false" ht="14.25" hidden="false" customHeight="true" outlineLevel="0" collapsed="false">
      <c r="A31" s="88" t="s">
        <v>142</v>
      </c>
      <c r="B31" s="89" t="s">
        <v>143</v>
      </c>
      <c r="C31" s="89"/>
      <c r="D31" s="90" t="n">
        <v>0.0065</v>
      </c>
    </row>
    <row r="32" customFormat="false" ht="14.25" hidden="false" customHeight="true" outlineLevel="0" collapsed="false">
      <c r="A32" s="88" t="s">
        <v>144</v>
      </c>
      <c r="B32" s="89" t="s">
        <v>145</v>
      </c>
      <c r="C32" s="89"/>
      <c r="D32" s="90" t="n">
        <v>0.03</v>
      </c>
    </row>
    <row r="33" customFormat="false" ht="14.25" hidden="false" customHeight="false" outlineLevel="0" collapsed="false">
      <c r="A33" s="88"/>
      <c r="B33" s="89"/>
      <c r="C33" s="89"/>
      <c r="D33" s="90"/>
    </row>
    <row r="34" customFormat="false" ht="14.25" hidden="false" customHeight="false" outlineLevel="0" collapsed="false">
      <c r="A34" s="84"/>
      <c r="B34" s="85"/>
      <c r="C34" s="86"/>
      <c r="D34" s="87"/>
    </row>
    <row r="35" customFormat="false" ht="14.25" hidden="false" customHeight="true" outlineLevel="0" collapsed="false">
      <c r="A35" s="91" t="s">
        <v>148</v>
      </c>
      <c r="B35" s="92" t="s">
        <v>149</v>
      </c>
      <c r="C35" s="92"/>
      <c r="D35" s="93" t="n">
        <f aca="false">((((1+D14)*(1+D20)*(1+D24))/(1-D28))-1)</f>
        <v>0.152780479429164</v>
      </c>
    </row>
    <row r="36" customFormat="false" ht="14.25" hidden="false" customHeight="false" outlineLevel="0" collapsed="false">
      <c r="A36" s="94"/>
      <c r="B36" s="95"/>
      <c r="C36" s="96"/>
      <c r="D36" s="97"/>
    </row>
    <row r="37" customFormat="false" ht="14.25" hidden="false" customHeight="true" outlineLevel="0" collapsed="false">
      <c r="A37" s="88"/>
      <c r="B37" s="89" t="s">
        <v>150</v>
      </c>
      <c r="C37" s="89"/>
      <c r="D37" s="90"/>
    </row>
    <row r="38" customFormat="false" ht="14.25" hidden="false" customHeight="false" outlineLevel="0" collapsed="false">
      <c r="A38" s="84"/>
      <c r="B38" s="85"/>
      <c r="C38" s="86"/>
      <c r="D38" s="87"/>
    </row>
    <row r="39" customFormat="false" ht="14.25" hidden="false" customHeight="true" outlineLevel="0" collapsed="false">
      <c r="A39" s="88"/>
      <c r="B39" s="89" t="s">
        <v>151</v>
      </c>
      <c r="C39" s="89"/>
      <c r="D39" s="90"/>
    </row>
    <row r="40" customFormat="false" ht="14.25" hidden="false" customHeight="false" outlineLevel="0" collapsed="false">
      <c r="A40" s="98"/>
      <c r="B40" s="99"/>
      <c r="C40" s="100"/>
      <c r="D40" s="101"/>
    </row>
    <row r="41" customFormat="false" ht="14.25" hidden="false" customHeight="false" outlineLevel="0" collapsed="false">
      <c r="A41" s="66"/>
      <c r="B41" s="58"/>
      <c r="C41" s="58"/>
      <c r="D41" s="59"/>
    </row>
    <row r="42" customFormat="false" ht="14.25" hidden="false" customHeight="false" outlineLevel="0" collapsed="false">
      <c r="A42" s="105"/>
      <c r="B42" s="106"/>
      <c r="C42" s="106"/>
      <c r="D42" s="106"/>
    </row>
    <row r="43" customFormat="false" ht="14.25" hidden="false" customHeight="false" outlineLevel="0" collapsed="false">
      <c r="A43" s="107"/>
      <c r="B43" s="108"/>
      <c r="C43" s="108"/>
      <c r="D43" s="109"/>
    </row>
  </sheetData>
  <mergeCells count="20">
    <mergeCell ref="A6:D6"/>
    <mergeCell ref="B7:D7"/>
    <mergeCell ref="B11:C11"/>
    <mergeCell ref="B14:C14"/>
    <mergeCell ref="B16:C16"/>
    <mergeCell ref="B17:C17"/>
    <mergeCell ref="B18:C18"/>
    <mergeCell ref="B20:C20"/>
    <mergeCell ref="B22:C22"/>
    <mergeCell ref="B24:C24"/>
    <mergeCell ref="B26:C26"/>
    <mergeCell ref="B28:C28"/>
    <mergeCell ref="B30:C30"/>
    <mergeCell ref="B31:C31"/>
    <mergeCell ref="B32:C32"/>
    <mergeCell ref="B33:C33"/>
    <mergeCell ref="B35:C35"/>
    <mergeCell ref="B37:C37"/>
    <mergeCell ref="B39:C39"/>
    <mergeCell ref="B42:D42"/>
  </mergeCells>
  <printOptions headings="false" gridLines="false" gridLinesSet="true" horizontalCentered="false" verticalCentered="false"/>
  <pageMargins left="0.511805555555556" right="0.511805555555556" top="2.20972222222222" bottom="0.7875" header="0.118055555555556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63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60" activeCellId="0" sqref="A60"/>
    </sheetView>
  </sheetViews>
  <sheetFormatPr defaultColWidth="9.109375" defaultRowHeight="12.75" zeroHeight="true" outlineLevelRow="0" outlineLevelCol="0"/>
  <cols>
    <col collapsed="false" customWidth="true" hidden="false" outlineLevel="0" max="1" min="1" style="110" width="8.67"/>
    <col collapsed="false" customWidth="true" hidden="false" outlineLevel="0" max="2" min="2" style="111" width="50.44"/>
    <col collapsed="false" customWidth="true" hidden="false" outlineLevel="0" max="4" min="3" style="112" width="18.67"/>
    <col collapsed="false" customWidth="false" hidden="true" outlineLevel="0" max="16384" min="5" style="113" width="9.11"/>
  </cols>
  <sheetData>
    <row r="1" s="116" customFormat="true" ht="12.75" hidden="true" customHeight="false" outlineLevel="0" collapsed="false">
      <c r="A1" s="114"/>
      <c r="B1" s="58"/>
      <c r="C1" s="115"/>
      <c r="D1" s="115"/>
    </row>
    <row r="2" s="118" customFormat="true" ht="18" hidden="false" customHeight="true" outlineLevel="0" collapsed="false">
      <c r="A2" s="117" t="s">
        <v>152</v>
      </c>
      <c r="B2" s="117"/>
      <c r="C2" s="117"/>
      <c r="D2" s="117"/>
    </row>
    <row r="3" s="116" customFormat="true" ht="12.75" hidden="true" customHeight="false" outlineLevel="0" collapsed="false">
      <c r="A3" s="119"/>
      <c r="B3" s="120"/>
      <c r="C3" s="120"/>
      <c r="D3" s="120"/>
    </row>
    <row r="4" s="116" customFormat="true" ht="12.75" hidden="true" customHeight="false" outlineLevel="0" collapsed="false">
      <c r="A4" s="121"/>
      <c r="B4" s="121"/>
      <c r="C4" s="121"/>
      <c r="D4" s="121"/>
    </row>
    <row r="5" s="124" customFormat="true" ht="12.75" hidden="true" customHeight="true" outlineLevel="0" collapsed="false">
      <c r="A5" s="122" t="s">
        <v>153</v>
      </c>
      <c r="B5" s="123" t="s">
        <v>154</v>
      </c>
      <c r="C5" s="123"/>
      <c r="D5" s="123"/>
    </row>
    <row r="6" s="127" customFormat="true" ht="12.75" hidden="true" customHeight="false" outlineLevel="0" collapsed="false">
      <c r="A6" s="125"/>
      <c r="B6" s="125"/>
      <c r="C6" s="126"/>
      <c r="D6" s="126"/>
    </row>
    <row r="7" s="124" customFormat="true" ht="12.75" hidden="true" customHeight="true" outlineLevel="0" collapsed="false">
      <c r="A7" s="122" t="s">
        <v>155</v>
      </c>
      <c r="B7" s="123" t="s">
        <v>156</v>
      </c>
      <c r="C7" s="123"/>
      <c r="D7" s="123"/>
    </row>
    <row r="8" s="116" customFormat="true" ht="12.75" hidden="true" customHeight="false" outlineLevel="0" collapsed="false">
      <c r="A8" s="128"/>
      <c r="B8" s="129"/>
      <c r="C8" s="130"/>
      <c r="D8" s="130"/>
    </row>
    <row r="9" s="124" customFormat="true" ht="12.75" hidden="true" customHeight="true" outlineLevel="0" collapsed="false">
      <c r="A9" s="122" t="s">
        <v>157</v>
      </c>
      <c r="B9" s="123" t="s">
        <v>158</v>
      </c>
      <c r="C9" s="123"/>
      <c r="D9" s="123"/>
    </row>
    <row r="10" s="116" customFormat="true" ht="12.75" hidden="true" customHeight="false" outlineLevel="0" collapsed="false">
      <c r="A10" s="128"/>
      <c r="B10" s="129"/>
      <c r="C10" s="130"/>
      <c r="D10" s="130"/>
    </row>
    <row r="11" s="127" customFormat="true" ht="12.75" hidden="true" customHeight="false" outlineLevel="0" collapsed="false">
      <c r="A11" s="64"/>
      <c r="B11" s="64"/>
      <c r="C11" s="64"/>
      <c r="D11" s="64"/>
    </row>
    <row r="12" s="116" customFormat="true" ht="12.75" hidden="true" customHeight="false" outlineLevel="0" collapsed="false">
      <c r="A12" s="131"/>
      <c r="B12" s="67"/>
      <c r="C12" s="132"/>
      <c r="D12" s="115"/>
    </row>
    <row r="13" s="124" customFormat="true" ht="11.25" hidden="false" customHeight="true" outlineLevel="0" collapsed="false">
      <c r="A13" s="133" t="s">
        <v>120</v>
      </c>
      <c r="B13" s="71" t="s">
        <v>121</v>
      </c>
      <c r="C13" s="134" t="s">
        <v>122</v>
      </c>
      <c r="D13" s="134"/>
    </row>
    <row r="14" s="124" customFormat="true" ht="11.25" hidden="false" customHeight="true" outlineLevel="0" collapsed="false">
      <c r="A14" s="133"/>
      <c r="B14" s="71"/>
      <c r="C14" s="135" t="s">
        <v>159</v>
      </c>
      <c r="D14" s="135" t="s">
        <v>160</v>
      </c>
    </row>
    <row r="15" s="116" customFormat="true" ht="12.75" hidden="false" customHeight="false" outlineLevel="0" collapsed="false">
      <c r="A15" s="136"/>
      <c r="B15" s="74"/>
      <c r="C15" s="137"/>
      <c r="D15" s="137"/>
    </row>
    <row r="16" s="140" customFormat="true" ht="12.75" hidden="false" customHeight="false" outlineLevel="0" collapsed="false">
      <c r="A16" s="138"/>
      <c r="B16" s="78"/>
      <c r="C16" s="139"/>
      <c r="D16" s="139"/>
    </row>
    <row r="17" s="144" customFormat="true" ht="12.75" hidden="false" customHeight="false" outlineLevel="0" collapsed="false">
      <c r="A17" s="141" t="s">
        <v>123</v>
      </c>
      <c r="B17" s="142" t="s">
        <v>161</v>
      </c>
      <c r="C17" s="143" t="n">
        <f aca="false">SUM(C19:C27)</f>
        <v>0.368</v>
      </c>
      <c r="D17" s="143" t="n">
        <f aca="false">SUM(D19:D27)</f>
        <v>0.368</v>
      </c>
    </row>
    <row r="18" s="147" customFormat="true" ht="12.75" hidden="false" customHeight="false" outlineLevel="0" collapsed="false">
      <c r="A18" s="145"/>
      <c r="B18" s="85"/>
      <c r="C18" s="146"/>
      <c r="D18" s="146"/>
    </row>
    <row r="19" s="151" customFormat="true" ht="12.75" hidden="false" customHeight="false" outlineLevel="0" collapsed="false">
      <c r="A19" s="148" t="s">
        <v>125</v>
      </c>
      <c r="B19" s="149" t="s">
        <v>162</v>
      </c>
      <c r="C19" s="150" t="n">
        <v>0.2</v>
      </c>
      <c r="D19" s="150" t="n">
        <v>0.2</v>
      </c>
    </row>
    <row r="20" s="151" customFormat="true" ht="12.75" hidden="false" customHeight="false" outlineLevel="0" collapsed="false">
      <c r="A20" s="148" t="s">
        <v>127</v>
      </c>
      <c r="B20" s="149" t="s">
        <v>163</v>
      </c>
      <c r="C20" s="150" t="n">
        <v>0.015</v>
      </c>
      <c r="D20" s="150" t="n">
        <v>0.015</v>
      </c>
    </row>
    <row r="21" s="151" customFormat="true" ht="12.75" hidden="false" customHeight="false" outlineLevel="0" collapsed="false">
      <c r="A21" s="148" t="s">
        <v>129</v>
      </c>
      <c r="B21" s="149" t="s">
        <v>164</v>
      </c>
      <c r="C21" s="150" t="n">
        <v>0.01</v>
      </c>
      <c r="D21" s="150" t="n">
        <v>0.01</v>
      </c>
    </row>
    <row r="22" s="151" customFormat="true" ht="12.75" hidden="false" customHeight="false" outlineLevel="0" collapsed="false">
      <c r="A22" s="148" t="s">
        <v>165</v>
      </c>
      <c r="B22" s="149" t="s">
        <v>166</v>
      </c>
      <c r="C22" s="150" t="n">
        <v>0.002</v>
      </c>
      <c r="D22" s="150" t="n">
        <v>0.002</v>
      </c>
    </row>
    <row r="23" s="151" customFormat="true" ht="12.75" hidden="false" customHeight="false" outlineLevel="0" collapsed="false">
      <c r="A23" s="148" t="s">
        <v>167</v>
      </c>
      <c r="B23" s="149" t="s">
        <v>168</v>
      </c>
      <c r="C23" s="150" t="n">
        <v>0.006</v>
      </c>
      <c r="D23" s="150" t="n">
        <v>0.006</v>
      </c>
    </row>
    <row r="24" s="151" customFormat="true" ht="12.75" hidden="false" customHeight="false" outlineLevel="0" collapsed="false">
      <c r="A24" s="148" t="s">
        <v>169</v>
      </c>
      <c r="B24" s="149" t="s">
        <v>170</v>
      </c>
      <c r="C24" s="150" t="n">
        <v>0.025</v>
      </c>
      <c r="D24" s="150" t="n">
        <v>0.025</v>
      </c>
    </row>
    <row r="25" s="151" customFormat="true" ht="12.75" hidden="false" customHeight="false" outlineLevel="0" collapsed="false">
      <c r="A25" s="148" t="s">
        <v>171</v>
      </c>
      <c r="B25" s="149" t="s">
        <v>172</v>
      </c>
      <c r="C25" s="150" t="n">
        <v>0.03</v>
      </c>
      <c r="D25" s="150" t="n">
        <v>0.03</v>
      </c>
    </row>
    <row r="26" s="151" customFormat="true" ht="12.75" hidden="false" customHeight="false" outlineLevel="0" collapsed="false">
      <c r="A26" s="148" t="s">
        <v>173</v>
      </c>
      <c r="B26" s="149" t="s">
        <v>174</v>
      </c>
      <c r="C26" s="150" t="n">
        <v>0.08</v>
      </c>
      <c r="D26" s="150" t="n">
        <v>0.08</v>
      </c>
    </row>
    <row r="27" s="151" customFormat="true" ht="12.75" hidden="false" customHeight="false" outlineLevel="0" collapsed="false">
      <c r="A27" s="148" t="s">
        <v>175</v>
      </c>
      <c r="B27" s="149" t="s">
        <v>176</v>
      </c>
      <c r="C27" s="150" t="n">
        <v>0</v>
      </c>
      <c r="D27" s="150" t="n">
        <v>0</v>
      </c>
    </row>
    <row r="28" s="147" customFormat="true" ht="12.75" hidden="false" customHeight="false" outlineLevel="0" collapsed="false">
      <c r="A28" s="145"/>
      <c r="B28" s="85"/>
      <c r="C28" s="146"/>
      <c r="D28" s="146"/>
    </row>
    <row r="29" s="144" customFormat="true" ht="12.75" hidden="false" customHeight="false" outlineLevel="0" collapsed="false">
      <c r="A29" s="141" t="s">
        <v>131</v>
      </c>
      <c r="B29" s="142" t="s">
        <v>177</v>
      </c>
      <c r="C29" s="143" t="n">
        <f aca="false">SUM(C31:C40)</f>
        <v>0.48420785046729</v>
      </c>
      <c r="D29" s="143" t="n">
        <f aca="false">SUM(D31:D40)</f>
        <v>0.2066</v>
      </c>
    </row>
    <row r="30" s="147" customFormat="true" ht="12.75" hidden="false" customHeight="false" outlineLevel="0" collapsed="false">
      <c r="A30" s="145"/>
      <c r="B30" s="85"/>
      <c r="C30" s="146"/>
      <c r="D30" s="146"/>
    </row>
    <row r="31" s="151" customFormat="true" ht="12.75" hidden="false" customHeight="false" outlineLevel="0" collapsed="false">
      <c r="A31" s="148" t="s">
        <v>133</v>
      </c>
      <c r="B31" s="149" t="s">
        <v>178</v>
      </c>
      <c r="C31" s="150" t="n">
        <v>0.1787</v>
      </c>
      <c r="D31" s="152" t="s">
        <v>179</v>
      </c>
    </row>
    <row r="32" s="151" customFormat="true" ht="12.75" hidden="false" customHeight="false" outlineLevel="0" collapsed="false">
      <c r="A32" s="148" t="s">
        <v>180</v>
      </c>
      <c r="B32" s="149" t="s">
        <v>181</v>
      </c>
      <c r="C32" s="150" t="n">
        <v>0.0292078504672897</v>
      </c>
      <c r="D32" s="152" t="s">
        <v>179</v>
      </c>
    </row>
    <row r="33" s="151" customFormat="true" ht="12.75" hidden="false" customHeight="false" outlineLevel="0" collapsed="false">
      <c r="A33" s="148" t="s">
        <v>182</v>
      </c>
      <c r="B33" s="149" t="s">
        <v>183</v>
      </c>
      <c r="C33" s="150" t="n">
        <v>0.0086</v>
      </c>
      <c r="D33" s="150" t="n">
        <v>0.0067</v>
      </c>
    </row>
    <row r="34" s="151" customFormat="true" ht="12.75" hidden="false" customHeight="false" outlineLevel="0" collapsed="false">
      <c r="A34" s="148" t="s">
        <v>184</v>
      </c>
      <c r="B34" s="149" t="s">
        <v>185</v>
      </c>
      <c r="C34" s="150" t="n">
        <v>0.1073</v>
      </c>
      <c r="D34" s="150" t="n">
        <v>0.0833</v>
      </c>
    </row>
    <row r="35" s="151" customFormat="true" ht="12.75" hidden="false" customHeight="false" outlineLevel="0" collapsed="false">
      <c r="A35" s="148" t="s">
        <v>186</v>
      </c>
      <c r="B35" s="149" t="s">
        <v>187</v>
      </c>
      <c r="C35" s="150" t="n">
        <v>0.0007</v>
      </c>
      <c r="D35" s="150" t="n">
        <v>0.0006</v>
      </c>
    </row>
    <row r="36" s="151" customFormat="true" ht="12.75" hidden="false" customHeight="false" outlineLevel="0" collapsed="false">
      <c r="A36" s="148" t="s">
        <v>188</v>
      </c>
      <c r="B36" s="149" t="s">
        <v>189</v>
      </c>
      <c r="C36" s="150" t="n">
        <v>0.0071</v>
      </c>
      <c r="D36" s="150" t="n">
        <v>0.0056</v>
      </c>
    </row>
    <row r="37" s="151" customFormat="true" ht="12.75" hidden="false" customHeight="false" outlineLevel="0" collapsed="false">
      <c r="A37" s="148" t="s">
        <v>190</v>
      </c>
      <c r="B37" s="149" t="s">
        <v>191</v>
      </c>
      <c r="C37" s="150" t="n">
        <v>0.0108</v>
      </c>
      <c r="D37" s="152" t="s">
        <v>179</v>
      </c>
    </row>
    <row r="38" s="151" customFormat="true" ht="12.75" hidden="false" customHeight="false" outlineLevel="0" collapsed="false">
      <c r="A38" s="148" t="s">
        <v>192</v>
      </c>
      <c r="B38" s="149" t="s">
        <v>193</v>
      </c>
      <c r="C38" s="150" t="n">
        <v>0.0011</v>
      </c>
      <c r="D38" s="150" t="n">
        <v>0.0008</v>
      </c>
    </row>
    <row r="39" s="151" customFormat="true" ht="12.75" hidden="false" customHeight="false" outlineLevel="0" collapsed="false">
      <c r="A39" s="148" t="s">
        <v>194</v>
      </c>
      <c r="B39" s="149" t="s">
        <v>195</v>
      </c>
      <c r="C39" s="150" t="n">
        <v>0.1404</v>
      </c>
      <c r="D39" s="150" t="n">
        <v>0.1093</v>
      </c>
    </row>
    <row r="40" s="151" customFormat="true" ht="12.75" hidden="false" customHeight="false" outlineLevel="0" collapsed="false">
      <c r="A40" s="148" t="s">
        <v>196</v>
      </c>
      <c r="B40" s="149" t="s">
        <v>197</v>
      </c>
      <c r="C40" s="150" t="n">
        <v>0.0003</v>
      </c>
      <c r="D40" s="150" t="n">
        <v>0.0003</v>
      </c>
    </row>
    <row r="41" s="147" customFormat="true" ht="12.75" hidden="false" customHeight="false" outlineLevel="0" collapsed="false">
      <c r="A41" s="145"/>
      <c r="B41" s="85"/>
      <c r="C41" s="146"/>
      <c r="D41" s="146"/>
    </row>
    <row r="42" s="144" customFormat="true" ht="12.75" hidden="false" customHeight="false" outlineLevel="0" collapsed="false">
      <c r="A42" s="141" t="s">
        <v>134</v>
      </c>
      <c r="B42" s="142" t="s">
        <v>198</v>
      </c>
      <c r="C42" s="143" t="n">
        <f aca="false">SUM(C44:C48)</f>
        <v>0.0885</v>
      </c>
      <c r="D42" s="143" t="n">
        <f aca="false">SUM(D44:D48)</f>
        <v>0.0421999999999999</v>
      </c>
    </row>
    <row r="43" s="147" customFormat="true" ht="12.75" hidden="false" customHeight="false" outlineLevel="0" collapsed="false">
      <c r="A43" s="145"/>
      <c r="B43" s="85"/>
      <c r="C43" s="146"/>
      <c r="D43" s="146"/>
    </row>
    <row r="44" s="151" customFormat="true" ht="12.75" hidden="false" customHeight="false" outlineLevel="0" collapsed="false">
      <c r="A44" s="148" t="s">
        <v>136</v>
      </c>
      <c r="B44" s="149" t="s">
        <v>199</v>
      </c>
      <c r="C44" s="150" t="n">
        <v>0.0444</v>
      </c>
      <c r="D44" s="150" t="n">
        <v>0.0346</v>
      </c>
    </row>
    <row r="45" s="151" customFormat="true" ht="12.75" hidden="false" customHeight="false" outlineLevel="0" collapsed="false">
      <c r="A45" s="148" t="s">
        <v>200</v>
      </c>
      <c r="B45" s="149" t="s">
        <v>201</v>
      </c>
      <c r="C45" s="150" t="n">
        <v>0.001</v>
      </c>
      <c r="D45" s="150" t="n">
        <v>0.0008</v>
      </c>
    </row>
    <row r="46" s="151" customFormat="true" ht="12.75" hidden="false" customHeight="false" outlineLevel="0" collapsed="false">
      <c r="A46" s="148" t="s">
        <v>202</v>
      </c>
      <c r="B46" s="149" t="s">
        <v>203</v>
      </c>
      <c r="C46" s="150" t="n">
        <v>0</v>
      </c>
      <c r="D46" s="150" t="n">
        <v>0</v>
      </c>
    </row>
    <row r="47" s="151" customFormat="true" ht="12.75" hidden="false" customHeight="false" outlineLevel="0" collapsed="false">
      <c r="A47" s="148" t="s">
        <v>204</v>
      </c>
      <c r="B47" s="149" t="s">
        <v>205</v>
      </c>
      <c r="C47" s="150" t="n">
        <v>0.0394</v>
      </c>
      <c r="D47" s="150" t="n">
        <v>0.0038999999999999</v>
      </c>
    </row>
    <row r="48" s="151" customFormat="true" ht="12.75" hidden="false" customHeight="false" outlineLevel="0" collapsed="false">
      <c r="A48" s="148" t="s">
        <v>206</v>
      </c>
      <c r="B48" s="149" t="s">
        <v>207</v>
      </c>
      <c r="C48" s="150" t="n">
        <v>0.0037</v>
      </c>
      <c r="D48" s="150" t="n">
        <v>0.0029</v>
      </c>
    </row>
    <row r="49" s="147" customFormat="true" ht="12.75" hidden="false" customHeight="false" outlineLevel="0" collapsed="false">
      <c r="A49" s="145"/>
      <c r="B49" s="85"/>
      <c r="C49" s="146"/>
      <c r="D49" s="146"/>
    </row>
    <row r="50" s="144" customFormat="true" ht="12.75" hidden="false" customHeight="false" outlineLevel="0" collapsed="false">
      <c r="A50" s="141" t="s">
        <v>138</v>
      </c>
      <c r="B50" s="142" t="s">
        <v>208</v>
      </c>
      <c r="C50" s="143" t="n">
        <f aca="false">SUM(C52:C54)</f>
        <v>0.186</v>
      </c>
      <c r="D50" s="143" t="n">
        <f aca="false">SUM(D52:D54)</f>
        <v>0.0822</v>
      </c>
    </row>
    <row r="51" s="147" customFormat="true" ht="12.75" hidden="false" customHeight="false" outlineLevel="0" collapsed="false">
      <c r="A51" s="145"/>
      <c r="B51" s="85"/>
      <c r="C51" s="146"/>
      <c r="D51" s="146"/>
    </row>
    <row r="52" s="151" customFormat="true" ht="12.75" hidden="false" customHeight="false" outlineLevel="0" collapsed="false">
      <c r="A52" s="148" t="s">
        <v>140</v>
      </c>
      <c r="B52" s="149" t="s">
        <v>209</v>
      </c>
      <c r="C52" s="150" t="n">
        <f aca="false">ROUND(($C$17*$C$29),4)</f>
        <v>0.1782</v>
      </c>
      <c r="D52" s="150" t="n">
        <f aca="false">ROUND(($D$17*$D$29),4)</f>
        <v>0.076</v>
      </c>
    </row>
    <row r="53" s="151" customFormat="true" ht="19.4" hidden="false" customHeight="false" outlineLevel="0" collapsed="false">
      <c r="A53" s="148" t="s">
        <v>140</v>
      </c>
      <c r="B53" s="149" t="s">
        <v>210</v>
      </c>
      <c r="C53" s="150" t="n">
        <f aca="false">ROUND((SUM(($C$17*$C$45),($C$26*$C$44))),4)</f>
        <v>0.0039</v>
      </c>
      <c r="D53" s="150" t="n">
        <f aca="false">ROUND((SUM(($D$17*$D$45),($D$26*$D$44))),4)</f>
        <v>0.0031</v>
      </c>
    </row>
    <row r="54" s="151" customFormat="true" ht="19.4" hidden="false" customHeight="false" outlineLevel="0" collapsed="false">
      <c r="A54" s="148" t="s">
        <v>142</v>
      </c>
      <c r="B54" s="149" t="s">
        <v>210</v>
      </c>
      <c r="C54" s="153" t="n">
        <v>0.0039</v>
      </c>
      <c r="D54" s="153" t="n">
        <v>0.0031</v>
      </c>
    </row>
    <row r="55" s="147" customFormat="true" ht="12.75" hidden="false" customHeight="false" outlineLevel="0" collapsed="false">
      <c r="A55" s="145"/>
      <c r="B55" s="85"/>
      <c r="C55" s="146"/>
      <c r="D55" s="146"/>
    </row>
    <row r="56" s="147" customFormat="true" ht="12.75" hidden="false" customHeight="false" outlineLevel="0" collapsed="false">
      <c r="A56" s="145"/>
      <c r="B56" s="85"/>
      <c r="C56" s="146"/>
      <c r="D56" s="146"/>
    </row>
    <row r="57" s="144" customFormat="true" ht="12.75" hidden="false" customHeight="false" outlineLevel="0" collapsed="false">
      <c r="A57" s="141" t="s">
        <v>211</v>
      </c>
      <c r="B57" s="142" t="s">
        <v>212</v>
      </c>
      <c r="C57" s="143" t="n">
        <v>1.1268</v>
      </c>
      <c r="D57" s="143" t="n">
        <f aca="false">SUM(D17,D29,D42,D50)</f>
        <v>0.699</v>
      </c>
    </row>
    <row r="58" s="140" customFormat="true" ht="12.75" hidden="false" customHeight="false" outlineLevel="0" collapsed="false">
      <c r="A58" s="154"/>
      <c r="B58" s="99"/>
      <c r="C58" s="155"/>
      <c r="D58" s="155"/>
    </row>
    <row r="59" s="147" customFormat="true" ht="12.75" hidden="false" customHeight="false" outlineLevel="0" collapsed="false">
      <c r="A59" s="131"/>
      <c r="B59" s="58"/>
      <c r="C59" s="58"/>
      <c r="D59" s="115"/>
    </row>
    <row r="60" s="151" customFormat="true" ht="22.5" hidden="false" customHeight="true" outlineLevel="0" collapsed="false">
      <c r="A60" s="156"/>
      <c r="B60" s="157"/>
      <c r="C60" s="157"/>
      <c r="D60" s="157"/>
    </row>
    <row r="61" s="147" customFormat="true" ht="12.75" hidden="true" customHeight="false" outlineLevel="0" collapsed="false">
      <c r="A61" s="136"/>
      <c r="B61" s="158"/>
      <c r="C61" s="158"/>
      <c r="D61" s="159"/>
    </row>
    <row r="62" s="151" customFormat="true" ht="9.75" hidden="true" customHeight="false" outlineLevel="0" collapsed="false">
      <c r="A62" s="160"/>
      <c r="B62" s="161"/>
      <c r="C62" s="162"/>
      <c r="D62" s="162"/>
    </row>
    <row r="63" s="144" customFormat="true" ht="9.75" hidden="true" customHeight="false" outlineLevel="0" collapsed="false">
      <c r="A63" s="163"/>
      <c r="B63" s="163"/>
      <c r="C63" s="163"/>
      <c r="D63" s="163"/>
    </row>
  </sheetData>
  <mergeCells count="9">
    <mergeCell ref="A2:D2"/>
    <mergeCell ref="B5:D5"/>
    <mergeCell ref="B7:D7"/>
    <mergeCell ref="B9:D9"/>
    <mergeCell ref="A13:A14"/>
    <mergeCell ref="B13:B14"/>
    <mergeCell ref="C13:D13"/>
    <mergeCell ref="B60:D60"/>
    <mergeCell ref="A63:D63"/>
  </mergeCells>
  <printOptions headings="false" gridLines="false" gridLinesSet="true" horizontalCentered="false" verticalCentered="false"/>
  <pageMargins left="0.511805555555556" right="0.511805555555556" top="2.20972222222222" bottom="0.7875" header="0.118055555555556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2023-08-24T11:34:47Z</dcterms:created>
  <dc:creator>Home</dc:creator>
  <dc:description/>
  <dc:language>pt-BR</dc:language>
  <cp:lastModifiedBy>Home</cp:lastModifiedBy>
  <cp:lastPrinted>2024-10-23T12:43:42Z</cp:lastPrinted>
  <dcterms:modified xsi:type="dcterms:W3CDTF">2024-11-04T13:05:21Z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